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29"/>
  <workbookPr/>
  <mc:AlternateContent xmlns:mc="http://schemas.openxmlformats.org/markup-compatibility/2006">
    <mc:Choice Requires="x15">
      <x15ac:absPath xmlns:x15ac="http://schemas.microsoft.com/office/spreadsheetml/2010/11/ac" url="C:\Users\Ivo\Desktop\RAZNO\SJEDNICE\2022\17. SJEDNICA OVOB 26.09.2022\17\"/>
    </mc:Choice>
  </mc:AlternateContent>
  <xr:revisionPtr revIDLastSave="0" documentId="13_ncr:1_{156B8B18-EFB4-40C5-8D7F-A5AB8ED84020}" xr6:coauthVersionLast="47" xr6:coauthVersionMax="47" xr10:uidLastSave="{00000000-0000-0000-0000-000000000000}"/>
  <bookViews>
    <workbookView xWindow="0" yWindow="2610" windowWidth="23040" windowHeight="12930" xr2:uid="{00000000-000D-0000-FFFF-FFFF00000000}"/>
  </bookViews>
  <sheets>
    <sheet name="List1" sheetId="1" r:id="rId1"/>
    <sheet name="List2" sheetId="3" r:id="rId2"/>
  </sheets>
  <definedNames>
    <definedName name="_Hlk32306578" localSheetId="0">List1!$A$275</definedName>
    <definedName name="_Hlk54090888" localSheetId="0">List1!$A$187</definedName>
    <definedName name="_Hlk54263646" localSheetId="0">List1!$A$193</definedName>
    <definedName name="_Hlk54265141" localSheetId="0">List1!$C$236</definedName>
    <definedName name="_Hlk54265262" localSheetId="0">List1!$C$239</definedName>
    <definedName name="_Hlk54265366" localSheetId="0">List1!$C$241</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B210" i="1" l="1"/>
  <c r="D175" i="1" l="1"/>
  <c r="D174" i="1" s="1"/>
  <c r="E175" i="1"/>
  <c r="C175" i="1"/>
  <c r="C174" i="1" s="1"/>
  <c r="D171" i="1"/>
  <c r="E171" i="1"/>
  <c r="C171" i="1"/>
  <c r="D169" i="1"/>
  <c r="E169" i="1"/>
  <c r="C169" i="1"/>
  <c r="D165" i="1"/>
  <c r="E165" i="1"/>
  <c r="C165" i="1"/>
  <c r="D161" i="1"/>
  <c r="E161" i="1"/>
  <c r="C161" i="1"/>
  <c r="D158" i="1"/>
  <c r="D157" i="1" s="1"/>
  <c r="E158" i="1"/>
  <c r="E157" i="1" s="1"/>
  <c r="C158" i="1"/>
  <c r="C157" i="1" s="1"/>
  <c r="G145" i="1"/>
  <c r="D143" i="1"/>
  <c r="D142" i="1" s="1"/>
  <c r="E143" i="1"/>
  <c r="E142" i="1" s="1"/>
  <c r="C143" i="1"/>
  <c r="C142" i="1" s="1"/>
  <c r="E138" i="1"/>
  <c r="E137" i="1" s="1"/>
  <c r="E112" i="1"/>
  <c r="D126" i="1"/>
  <c r="E126" i="1"/>
  <c r="C126" i="1"/>
  <c r="D135" i="1"/>
  <c r="D134" i="1" s="1"/>
  <c r="E135" i="1"/>
  <c r="E134" i="1" s="1"/>
  <c r="C135" i="1"/>
  <c r="C134" i="1" s="1"/>
  <c r="D138" i="1"/>
  <c r="D137" i="1" s="1"/>
  <c r="C138" i="1"/>
  <c r="C137" i="1" s="1"/>
  <c r="D154" i="1"/>
  <c r="E154" i="1"/>
  <c r="E153" i="1" s="1"/>
  <c r="E151" i="1" s="1"/>
  <c r="C154" i="1"/>
  <c r="C153" i="1" s="1"/>
  <c r="D147" i="1"/>
  <c r="D146" i="1" s="1"/>
  <c r="E147" i="1"/>
  <c r="E146" i="1" s="1"/>
  <c r="C147" i="1"/>
  <c r="C146" i="1" s="1"/>
  <c r="D117" i="1"/>
  <c r="E117" i="1"/>
  <c r="C117" i="1"/>
  <c r="D112" i="1"/>
  <c r="C112" i="1"/>
  <c r="D107" i="1"/>
  <c r="E107" i="1"/>
  <c r="C107" i="1"/>
  <c r="D104" i="1"/>
  <c r="E104" i="1"/>
  <c r="C104" i="1"/>
  <c r="D102" i="1"/>
  <c r="E102" i="1"/>
  <c r="C102" i="1"/>
  <c r="D99" i="1"/>
  <c r="E99" i="1"/>
  <c r="C99" i="1"/>
  <c r="D86" i="1"/>
  <c r="E86" i="1"/>
  <c r="C86" i="1"/>
  <c r="D82" i="1"/>
  <c r="E82" i="1"/>
  <c r="C82" i="1"/>
  <c r="D80" i="1"/>
  <c r="E80" i="1"/>
  <c r="C80" i="1"/>
  <c r="D76" i="1"/>
  <c r="E76" i="1"/>
  <c r="C76" i="1"/>
  <c r="E71" i="1"/>
  <c r="C71" i="1"/>
  <c r="D71" i="1"/>
  <c r="G75" i="1"/>
  <c r="D67" i="1"/>
  <c r="E67" i="1"/>
  <c r="C67" i="1"/>
  <c r="D61" i="1"/>
  <c r="E61" i="1"/>
  <c r="C61" i="1"/>
  <c r="D58" i="1"/>
  <c r="E58" i="1"/>
  <c r="C58" i="1"/>
  <c r="D55" i="1"/>
  <c r="E55" i="1"/>
  <c r="C55" i="1"/>
  <c r="D50" i="1"/>
  <c r="E50" i="1"/>
  <c r="C50" i="1"/>
  <c r="D43" i="1"/>
  <c r="E43" i="1"/>
  <c r="C43" i="1"/>
  <c r="D40" i="1"/>
  <c r="E40" i="1"/>
  <c r="C40" i="1"/>
  <c r="F38" i="1"/>
  <c r="G172" i="1"/>
  <c r="C323" i="1"/>
  <c r="F323" i="1"/>
  <c r="E323" i="1"/>
  <c r="D323" i="1"/>
  <c r="G144" i="1"/>
  <c r="G148" i="1"/>
  <c r="G149" i="1"/>
  <c r="G152" i="1"/>
  <c r="G155" i="1"/>
  <c r="G162" i="1"/>
  <c r="G163" i="1"/>
  <c r="G164" i="1"/>
  <c r="G166" i="1"/>
  <c r="G168" i="1"/>
  <c r="G173" i="1"/>
  <c r="G176" i="1"/>
  <c r="G136" i="1"/>
  <c r="G127" i="1"/>
  <c r="G128" i="1"/>
  <c r="G129" i="1"/>
  <c r="G130" i="1"/>
  <c r="G131" i="1"/>
  <c r="G133" i="1"/>
  <c r="G116" i="1"/>
  <c r="G118" i="1"/>
  <c r="G119" i="1"/>
  <c r="G120" i="1"/>
  <c r="G121" i="1"/>
  <c r="G122" i="1"/>
  <c r="G123" i="1"/>
  <c r="G124" i="1"/>
  <c r="G125" i="1"/>
  <c r="G100" i="1"/>
  <c r="G101" i="1"/>
  <c r="G103" i="1"/>
  <c r="G105" i="1"/>
  <c r="G108" i="1"/>
  <c r="G109" i="1"/>
  <c r="G110" i="1"/>
  <c r="G111" i="1"/>
  <c r="G113" i="1"/>
  <c r="G114" i="1"/>
  <c r="G115" i="1"/>
  <c r="F176" i="1"/>
  <c r="F166" i="1"/>
  <c r="F168" i="1"/>
  <c r="F173" i="1"/>
  <c r="F159" i="1"/>
  <c r="F162" i="1"/>
  <c r="F164" i="1"/>
  <c r="F144" i="1"/>
  <c r="F148" i="1"/>
  <c r="F149" i="1"/>
  <c r="F152" i="1"/>
  <c r="F136" i="1"/>
  <c r="F133" i="1"/>
  <c r="F121" i="1"/>
  <c r="F122" i="1"/>
  <c r="F123" i="1"/>
  <c r="F124" i="1"/>
  <c r="F125" i="1"/>
  <c r="F127" i="1"/>
  <c r="F128" i="1"/>
  <c r="F129" i="1"/>
  <c r="F130" i="1"/>
  <c r="F108" i="1"/>
  <c r="F109" i="1"/>
  <c r="F110" i="1"/>
  <c r="F111" i="1"/>
  <c r="F113" i="1"/>
  <c r="F114" i="1"/>
  <c r="F115" i="1"/>
  <c r="F116" i="1"/>
  <c r="F118" i="1"/>
  <c r="F119" i="1"/>
  <c r="F120" i="1"/>
  <c r="F100" i="1"/>
  <c r="F101" i="1"/>
  <c r="F103" i="1"/>
  <c r="F105" i="1"/>
  <c r="F39" i="1"/>
  <c r="F42" i="1"/>
  <c r="F51" i="1"/>
  <c r="F52" i="1"/>
  <c r="F53" i="1"/>
  <c r="F54" i="1"/>
  <c r="F59" i="1"/>
  <c r="F62" i="1"/>
  <c r="F63" i="1"/>
  <c r="F68" i="1"/>
  <c r="F70" i="1"/>
  <c r="F72" i="1"/>
  <c r="F73" i="1"/>
  <c r="F78" i="1"/>
  <c r="F85" i="1"/>
  <c r="F87" i="1"/>
  <c r="G38" i="1"/>
  <c r="G39" i="1"/>
  <c r="G41" i="1"/>
  <c r="G42" i="1"/>
  <c r="G44" i="1"/>
  <c r="G45" i="1"/>
  <c r="G48" i="1"/>
  <c r="G49" i="1"/>
  <c r="G51" i="1"/>
  <c r="G52" i="1"/>
  <c r="G53" i="1"/>
  <c r="G54" i="1"/>
  <c r="G56" i="1"/>
  <c r="G59" i="1"/>
  <c r="G60" i="1"/>
  <c r="G62" i="1"/>
  <c r="G63" i="1"/>
  <c r="G64" i="1"/>
  <c r="G65" i="1"/>
  <c r="G68" i="1"/>
  <c r="G69" i="1"/>
  <c r="G70" i="1"/>
  <c r="G72" i="1"/>
  <c r="G73" i="1"/>
  <c r="G74" i="1"/>
  <c r="G77" i="1"/>
  <c r="G78" i="1"/>
  <c r="G81" i="1"/>
  <c r="G83" i="1"/>
  <c r="G85" i="1"/>
  <c r="G87" i="1"/>
  <c r="C258" i="1"/>
  <c r="B258" i="1"/>
  <c r="D257" i="1"/>
  <c r="D256" i="1"/>
  <c r="D236" i="1"/>
  <c r="D237" i="1"/>
  <c r="D238" i="1"/>
  <c r="D239" i="1"/>
  <c r="D240" i="1"/>
  <c r="D241" i="1"/>
  <c r="D235" i="1"/>
  <c r="C242" i="1"/>
  <c r="B242" i="1"/>
  <c r="D220" i="1"/>
  <c r="C210" i="1"/>
  <c r="D206" i="1"/>
  <c r="D207" i="1"/>
  <c r="D208" i="1"/>
  <c r="D209" i="1"/>
  <c r="D205" i="1"/>
  <c r="C47" i="1"/>
  <c r="C21" i="1"/>
  <c r="D21" i="1"/>
  <c r="C18" i="1"/>
  <c r="C46" i="1" l="1"/>
  <c r="F171" i="1"/>
  <c r="D66" i="1"/>
  <c r="F134" i="1"/>
  <c r="C66" i="1"/>
  <c r="G171" i="1"/>
  <c r="C57" i="1"/>
  <c r="E57" i="1"/>
  <c r="C98" i="1"/>
  <c r="G175" i="1"/>
  <c r="G134" i="1"/>
  <c r="E66" i="1"/>
  <c r="D57" i="1"/>
  <c r="D79" i="1"/>
  <c r="E98" i="1"/>
  <c r="D98" i="1"/>
  <c r="E46" i="1"/>
  <c r="F158" i="1"/>
  <c r="D46" i="1"/>
  <c r="G82" i="1"/>
  <c r="F157" i="1"/>
  <c r="E37" i="1"/>
  <c r="G55" i="1"/>
  <c r="C79" i="1"/>
  <c r="G135" i="1"/>
  <c r="E79" i="1"/>
  <c r="C106" i="1"/>
  <c r="G142" i="1"/>
  <c r="D106" i="1"/>
  <c r="E174" i="1"/>
  <c r="G174" i="1" s="1"/>
  <c r="F175" i="1"/>
  <c r="E150" i="1"/>
  <c r="F146" i="1"/>
  <c r="G154" i="1"/>
  <c r="D151" i="1"/>
  <c r="D150" i="1" s="1"/>
  <c r="E106" i="1"/>
  <c r="G137" i="1"/>
  <c r="G143" i="1"/>
  <c r="F142" i="1"/>
  <c r="F143" i="1"/>
  <c r="G146" i="1"/>
  <c r="C151" i="1"/>
  <c r="F135" i="1"/>
  <c r="F86" i="1"/>
  <c r="G86" i="1"/>
  <c r="G80" i="1"/>
  <c r="G71" i="1"/>
  <c r="D37" i="1"/>
  <c r="C37" i="1"/>
  <c r="F67" i="1"/>
  <c r="F161" i="1"/>
  <c r="G99" i="1"/>
  <c r="G147" i="1"/>
  <c r="F58" i="1"/>
  <c r="F84" i="1"/>
  <c r="F61" i="1"/>
  <c r="G43" i="1"/>
  <c r="F107" i="1"/>
  <c r="F117" i="1"/>
  <c r="G47" i="1"/>
  <c r="G102" i="1"/>
  <c r="G107" i="1"/>
  <c r="G165" i="1"/>
  <c r="F50" i="1"/>
  <c r="F40" i="1"/>
  <c r="F126" i="1"/>
  <c r="F71" i="1"/>
  <c r="G104" i="1"/>
  <c r="G112" i="1"/>
  <c r="G50" i="1"/>
  <c r="G161" i="1"/>
  <c r="G76" i="1"/>
  <c r="G117" i="1"/>
  <c r="F165" i="1"/>
  <c r="G58" i="1"/>
  <c r="F102" i="1"/>
  <c r="G61" i="1"/>
  <c r="F76" i="1"/>
  <c r="F112" i="1"/>
  <c r="F147" i="1"/>
  <c r="G126" i="1"/>
  <c r="G40" i="1"/>
  <c r="F104" i="1"/>
  <c r="G84" i="1"/>
  <c r="G67" i="1"/>
  <c r="F99" i="1"/>
  <c r="D242" i="1"/>
  <c r="D258" i="1"/>
  <c r="D210" i="1"/>
  <c r="D22" i="1"/>
  <c r="C22" i="1"/>
  <c r="B22" i="1"/>
  <c r="G79" i="1" l="1"/>
  <c r="D36" i="1"/>
  <c r="D91" i="1" s="1"/>
  <c r="E97" i="1"/>
  <c r="D97" i="1"/>
  <c r="D177" i="1" s="1"/>
  <c r="F174" i="1"/>
  <c r="F151" i="1"/>
  <c r="C150" i="1"/>
  <c r="G151" i="1"/>
  <c r="G150" i="1"/>
  <c r="G153" i="1"/>
  <c r="E36" i="1"/>
  <c r="G160" i="1"/>
  <c r="F160" i="1"/>
  <c r="G98" i="1"/>
  <c r="F98" i="1"/>
  <c r="G66" i="1"/>
  <c r="F66" i="1"/>
  <c r="F106" i="1"/>
  <c r="G106" i="1"/>
  <c r="F57" i="1"/>
  <c r="G57" i="1"/>
  <c r="F46" i="1"/>
  <c r="G46" i="1"/>
  <c r="F37" i="1"/>
  <c r="G37" i="1"/>
  <c r="C36" i="1"/>
  <c r="C91" i="1" s="1"/>
  <c r="C97" i="1" l="1"/>
  <c r="C177" i="1" s="1"/>
  <c r="F150" i="1"/>
  <c r="F36" i="1"/>
  <c r="G36" i="1"/>
  <c r="G156" i="1"/>
  <c r="F156" i="1"/>
  <c r="G97" i="1"/>
  <c r="E177" i="1"/>
  <c r="E91" i="1"/>
  <c r="F97" i="1" l="1"/>
  <c r="F91" i="1"/>
  <c r="G91" i="1"/>
  <c r="G177" i="1"/>
  <c r="F177" i="1"/>
</calcChain>
</file>

<file path=xl/sharedStrings.xml><?xml version="1.0" encoding="utf-8"?>
<sst xmlns="http://schemas.openxmlformats.org/spreadsheetml/2006/main" count="391" uniqueCount="307">
  <si>
    <t>REPUBLIKA HRVATSKA</t>
  </si>
  <si>
    <t>VUKOVARSKO-SRIJEMSKA ŽUPANIJA</t>
  </si>
  <si>
    <t>OPĆINA BOGDANOVCI</t>
  </si>
  <si>
    <t>I. OPĆI DIO</t>
  </si>
  <si>
    <t>Članak 1.</t>
  </si>
  <si>
    <t>RAČUN PRIHODA I RASHODA</t>
  </si>
  <si>
    <t>IZVRŠENJE 2021.</t>
  </si>
  <si>
    <t>PRIHODI POSLOVANJA</t>
  </si>
  <si>
    <t>UKUPNO PRIHODI</t>
  </si>
  <si>
    <t>RASHODI POSLOVANJA</t>
  </si>
  <si>
    <t>RASHODI ZA NABAVU NEFINANCIJSKE IMOVINE</t>
  </si>
  <si>
    <t>UKUPNO RASHODI</t>
  </si>
  <si>
    <t>RAZLIKA VIŠAK/MANJAK</t>
  </si>
  <si>
    <t>RASPOLOŽIVA SREDSTVA IZ PRETHODNIH GODINA</t>
  </si>
  <si>
    <t>UKUPAN DONOS VIŠKA/MANJKA IZ PRETHODNIH GODINA</t>
  </si>
  <si>
    <t xml:space="preserve">DIO KOJI ĆE SE RASPOREDITI/POKRITI U RAZDOBLJU </t>
  </si>
  <si>
    <t>RAČUN FINANCIRANJA</t>
  </si>
  <si>
    <t>NETO FINANCIRANJE</t>
  </si>
  <si>
    <t>VIŠAK/MANJAK + NETO FINANCIRANJE/ZADUŽIVANJE + RASPOLOŽIVA SREDTSVA IZ PRETHODNIH GODINA</t>
  </si>
  <si>
    <t>Prihodi po ekonomskoj klasifikaciji</t>
  </si>
  <si>
    <t>Račun/ Pozicija</t>
  </si>
  <si>
    <t>Opis</t>
  </si>
  <si>
    <t>Izvršenje 2019.</t>
  </si>
  <si>
    <t>Proračun 2020.</t>
  </si>
  <si>
    <t>Izvršenje 2020.</t>
  </si>
  <si>
    <t>Indeks 5/3</t>
  </si>
  <si>
    <t>Indeks 5/4</t>
  </si>
  <si>
    <t>Prihodi poslovanja</t>
  </si>
  <si>
    <t>Prihodi od poreza</t>
  </si>
  <si>
    <t>Porez i prirez na dohodak</t>
  </si>
  <si>
    <t xml:space="preserve">Porez i prirez na dohodak od nesamostalnog rada </t>
  </si>
  <si>
    <t>Porezi na imovinu</t>
  </si>
  <si>
    <t>Povremeni porezi na imovinu</t>
  </si>
  <si>
    <t>Porezi na robu i usluge</t>
  </si>
  <si>
    <t>Porez na promet</t>
  </si>
  <si>
    <t>Porezi na korištenje dobara ili izvođenje aktivnosti</t>
  </si>
  <si>
    <t>Pomoći iz inozemstva (darovnice) i od subjekata unutar opće države</t>
  </si>
  <si>
    <t xml:space="preserve">Pomoći iz proračuna </t>
  </si>
  <si>
    <t>Tekuće pomoći iz proračuna</t>
  </si>
  <si>
    <t xml:space="preserve">Kapitalne pomoći iz proračuna </t>
  </si>
  <si>
    <t>Pomoći od ostalih subjekata unutar opće države</t>
  </si>
  <si>
    <t>Tekuće pomoći od ostalih subjekata unutar opće države</t>
  </si>
  <si>
    <t>Kapitalne pomoći od ostalih subjekata unutar opće države</t>
  </si>
  <si>
    <t>Pomoći temeljem prijenosa EU sredstava</t>
  </si>
  <si>
    <t>Tekuće pomoći temeljem prijenosa EU sredstava</t>
  </si>
  <si>
    <t>Kapitalne pomoći temeljem prijenosa EU sredstava</t>
  </si>
  <si>
    <t>Prihodi od imovine</t>
  </si>
  <si>
    <t>Prihodi od financijske imovine</t>
  </si>
  <si>
    <t>Kamate na oročena sredstva i depozite po viđenju</t>
  </si>
  <si>
    <t>Prihodi od zateznih kamata</t>
  </si>
  <si>
    <t>Prihodi od nefinancijske imovine</t>
  </si>
  <si>
    <t>Naknade za koncesije</t>
  </si>
  <si>
    <t>Prihodi od zakupa i iznajmljivanja imovine</t>
  </si>
  <si>
    <t>Ostali prihodi od nefinancijske imovine</t>
  </si>
  <si>
    <t>Prihodi od administrativnih pristojbi i po posebnim propisima</t>
  </si>
  <si>
    <t>Administrativne (upravne) pristojbe</t>
  </si>
  <si>
    <t>Županijske, gradske i općinske pristojbe i naknade</t>
  </si>
  <si>
    <t>Ostale upravne pristojbe</t>
  </si>
  <si>
    <t>Prihodi po posebnim propisima</t>
  </si>
  <si>
    <t>Prihodi vodoprivrede</t>
  </si>
  <si>
    <t>Doprinosi za šume</t>
  </si>
  <si>
    <t xml:space="preserve">Ostali nespomenuti prihodi </t>
  </si>
  <si>
    <t>Komunalni doprinos i naknada</t>
  </si>
  <si>
    <t>Komunalni doprinos</t>
  </si>
  <si>
    <t>Komunalna naknada</t>
  </si>
  <si>
    <t>Ostali prihodi</t>
  </si>
  <si>
    <t xml:space="preserve">Donacije od pravnih i fizičkih osoba izvan opće države </t>
  </si>
  <si>
    <t>Kapitalne donacije</t>
  </si>
  <si>
    <t>Prihodi od prodaje nefi.  imovine</t>
  </si>
  <si>
    <t>Prihodi od prodaje neproizvedene imovine</t>
  </si>
  <si>
    <t>Prihodi od prodaje materijalne imovine - prirodnih bogatstava</t>
  </si>
  <si>
    <t>Zemljište</t>
  </si>
  <si>
    <t>UKUPNO</t>
  </si>
  <si>
    <t>Izvršenje 2021.</t>
  </si>
  <si>
    <t>Stalni porezi na nepokretnu imovinu</t>
  </si>
  <si>
    <t>Porez na promet nekretnina</t>
  </si>
  <si>
    <t>Ostale pristojbe i naknade</t>
  </si>
  <si>
    <t>Prihodi vodnog doprinosa</t>
  </si>
  <si>
    <t>Kazne</t>
  </si>
  <si>
    <t>Prihodi od troškova prisilne naplate</t>
  </si>
  <si>
    <t>Pomoći od međunarodnih organizacija i tijela EU</t>
  </si>
  <si>
    <t>Kapitalne pomoći iz EU</t>
  </si>
  <si>
    <t>Tekuće pomoći iz EU</t>
  </si>
  <si>
    <t>UKUPNO PRIHODI:</t>
  </si>
  <si>
    <t>Tekuće donacije - Hrvatske vode</t>
  </si>
  <si>
    <t>Prihod od prodaje prijevoznih sredstava</t>
  </si>
  <si>
    <t>Prodaja automobila</t>
  </si>
  <si>
    <t>Prihodi od prodaje proizvedene dugotrajne imovine</t>
  </si>
  <si>
    <t>Rashodi poslovanja</t>
  </si>
  <si>
    <t>Rashodi za zaposlene</t>
  </si>
  <si>
    <t>Plaće</t>
  </si>
  <si>
    <t>Ostali rashodi za zaposlene</t>
  </si>
  <si>
    <t>Doprinosi na plaće</t>
  </si>
  <si>
    <t>Materijalni rashodi</t>
  </si>
  <si>
    <t>Naknade troškova zaposlenima</t>
  </si>
  <si>
    <t>Rashodi za materijal i energiju</t>
  </si>
  <si>
    <t>Rashodi za usluge</t>
  </si>
  <si>
    <t>Ostali nespomenuti rashodi poslovanja</t>
  </si>
  <si>
    <t>Financijski rashodi</t>
  </si>
  <si>
    <t>Ostali financijski rashodi</t>
  </si>
  <si>
    <t>Subvencije</t>
  </si>
  <si>
    <t>Subvencije trgovačkim društvima, obrtnicima, malim i srednjim  poduzetnicima izvan javnog sektora</t>
  </si>
  <si>
    <t>Pomoći dane u inozemstvo i unutar opće države</t>
  </si>
  <si>
    <t>Pomoći unutar opće države</t>
  </si>
  <si>
    <t>Naknade građanima i kućanstvima iz proračuna</t>
  </si>
  <si>
    <t>Ostale naknade građanima i kućanstvima iz proračuna</t>
  </si>
  <si>
    <t>Ostali rashodi</t>
  </si>
  <si>
    <t>Tekuće donacije</t>
  </si>
  <si>
    <t>Rashodi za nabavu nefinancijske imovne</t>
  </si>
  <si>
    <t>Rashodi za kupovinu zemljišta</t>
  </si>
  <si>
    <t>Rashodi za nabavu proizvedene dugotrajne imovine</t>
  </si>
  <si>
    <t>Građevinski objekti</t>
  </si>
  <si>
    <t>Postrojenja i oprema</t>
  </si>
  <si>
    <t>Prijevozna sredstva</t>
  </si>
  <si>
    <t>Nematerijalna proizvedena imovina</t>
  </si>
  <si>
    <t>Rashodi za dodatna ulaganja na nefinancijskoj imovini</t>
  </si>
  <si>
    <t>Dodatna ulaganja na građevinskim objektima</t>
  </si>
  <si>
    <t>UKUPNO RASHODI:</t>
  </si>
  <si>
    <t>Rashodi po ekonomskoj klasifikaciji</t>
  </si>
  <si>
    <t>Plaće za zaposlene</t>
  </si>
  <si>
    <t>Topli obrok</t>
  </si>
  <si>
    <t>Ostali rahodi za zaposlene</t>
  </si>
  <si>
    <t>Doprinosi za obvezno zdravstveno osiguranje</t>
  </si>
  <si>
    <t>Službena putovanja</t>
  </si>
  <si>
    <t>Naknade za prijevoz</t>
  </si>
  <si>
    <t>Seminari</t>
  </si>
  <si>
    <t>Ostale naknade troškova nezaposlenima</t>
  </si>
  <si>
    <t>Uredski materijal i ostali materijal</t>
  </si>
  <si>
    <t>Energija</t>
  </si>
  <si>
    <t>Sitan inventar i auto gume</t>
  </si>
  <si>
    <t>Službena, radna i zaštitna odjeća i obuća</t>
  </si>
  <si>
    <t>Usluge telefona, pošte i prijevoza</t>
  </si>
  <si>
    <t>Usluge tekućeg i investicijskog održavanja</t>
  </si>
  <si>
    <t>Usluge promidžbe i informiranja</t>
  </si>
  <si>
    <t>Komunalne usluge</t>
  </si>
  <si>
    <t>Zdravstvene i veterinarske usluge</t>
  </si>
  <si>
    <t>Intelektualne i osobne usluge</t>
  </si>
  <si>
    <t>Računalne usluge</t>
  </si>
  <si>
    <t>Ostale usluge</t>
  </si>
  <si>
    <t>Naknade za rad predstavničkih tijela, povjerenstava i sl.</t>
  </si>
  <si>
    <t>Premije osiguranja</t>
  </si>
  <si>
    <t>Reprezentacija</t>
  </si>
  <si>
    <t>Članarine</t>
  </si>
  <si>
    <t>Pristojbe i naknade</t>
  </si>
  <si>
    <t>Bankarske usluge i usluge platnog prometa</t>
  </si>
  <si>
    <t>Subvencije - VGV vodoopskrba</t>
  </si>
  <si>
    <t>Tekuće pomoći unutar općeg proračuna</t>
  </si>
  <si>
    <t>Naknade građanima i kućanstvima u novcu</t>
  </si>
  <si>
    <t>Naknade građanima i kućanstvima u naravi</t>
  </si>
  <si>
    <t>Tekuće donacije u novcu</t>
  </si>
  <si>
    <t>Tekuće donacije u naravi</t>
  </si>
  <si>
    <t>Naknade štete uzrokovane prirodnim nepogodama</t>
  </si>
  <si>
    <t>Kupovina zemljišta</t>
  </si>
  <si>
    <t>Poslovni objekti</t>
  </si>
  <si>
    <t>Ceste, željeznice i ostali prometni objekti</t>
  </si>
  <si>
    <t>Ostali građevinski objekti</t>
  </si>
  <si>
    <t>Uredska oprema i namještaj</t>
  </si>
  <si>
    <t>Uređaji, strojevi i oprema za ostale namjene</t>
  </si>
  <si>
    <t>Prijevozna sredstva u cestovnom prometu</t>
  </si>
  <si>
    <t>Umjetnička, literarna i znanstvena djela</t>
  </si>
  <si>
    <t>Sudski troškovi</t>
  </si>
  <si>
    <t>Subvencije poljoprivrednicima i obrtnicima</t>
  </si>
  <si>
    <t>Oprema za održavanje i zaštitu</t>
  </si>
  <si>
    <t xml:space="preserve">3. IZVJEŠTAJ O KORIŠTENJU PRORAČUNSKE ZALIHE </t>
  </si>
  <si>
    <r>
      <t xml:space="preserve">     korištenja iste</t>
    </r>
    <r>
      <rPr>
        <sz val="10"/>
        <color rgb="FFFF0000"/>
        <rFont val="Calibri"/>
        <family val="2"/>
        <charset val="238"/>
      </rPr>
      <t xml:space="preserve">.  </t>
    </r>
  </si>
  <si>
    <t xml:space="preserve">4. IZVJEŠTAJ O ZADUŽIVANJU NA DOMAĆEM I STRANOM TRŽIŠTU NOVCA I KAPITALA </t>
  </si>
  <si>
    <t xml:space="preserve">5. IZVJEŠTAJ O DANIM JAMSTVIMA I IZDACIMA PO JAMSTVIMA </t>
  </si>
  <si>
    <t xml:space="preserve">    Općina Bogdanovci nije izdavala bjanko zadužnice.</t>
  </si>
  <si>
    <t xml:space="preserve">6. OBRAŽLOŽENJE OSTVARENIH PRIHODA I PRIMITKA, RASHODA I IZDATAKA </t>
  </si>
  <si>
    <t xml:space="preserve">6.1. OBRAZLOŽENJE OSTVARENJA PRIHODA I PRIMITAKA </t>
  </si>
  <si>
    <t xml:space="preserve"> PRIHODI POSLOVANJA </t>
  </si>
  <si>
    <t xml:space="preserve">PRIHODI POSLOVANJA </t>
  </si>
  <si>
    <t>Plan (kn)</t>
  </si>
  <si>
    <t>Izvršenje (kn)</t>
  </si>
  <si>
    <t>Indeks</t>
  </si>
  <si>
    <t>Prihodi od poreza 61</t>
  </si>
  <si>
    <t>Pomoći 63</t>
  </si>
  <si>
    <t>Prihodi od imovine 64</t>
  </si>
  <si>
    <t>Prihodi od upravnih i administrativnih pristojbi, pristojbi po posebnim propisima i naknada  65</t>
  </si>
  <si>
    <t>Ostali prihodi 66</t>
  </si>
  <si>
    <t>U k u p n o : 6</t>
  </si>
  <si>
    <t xml:space="preserve"> PRIHODI OD PRODAJE NEFINANCIJSKE IMOVINE </t>
  </si>
  <si>
    <t>Prihodi od prodaje nefinancijske imovine 71</t>
  </si>
  <si>
    <r>
      <t>U k u p n o</t>
    </r>
    <r>
      <rPr>
        <sz val="10"/>
        <color rgb="FF000000"/>
        <rFont val="Calibri"/>
        <family val="2"/>
        <charset val="238"/>
        <scheme val="minor"/>
      </rPr>
      <t>: 7</t>
    </r>
  </si>
  <si>
    <r>
      <t>6.2.</t>
    </r>
    <r>
      <rPr>
        <b/>
        <i/>
        <sz val="10"/>
        <rFont val="Calibri"/>
        <family val="2"/>
        <charset val="238"/>
      </rPr>
      <t xml:space="preserve"> OBRAZLOŽENJE OSTVARENJA RASHODA I IZDATAKA</t>
    </r>
  </si>
  <si>
    <t>Prema ekonomskoj klasifikaciji rashodi i izdaci su:</t>
  </si>
  <si>
    <r>
      <t>-</t>
    </r>
    <r>
      <rPr>
        <sz val="7"/>
        <rFont val="Times New Roman"/>
        <family val="1"/>
        <charset val="238"/>
      </rPr>
      <t xml:space="preserve">       </t>
    </r>
    <r>
      <rPr>
        <sz val="10"/>
        <rFont val="Calibri"/>
        <family val="2"/>
        <charset val="238"/>
      </rPr>
      <t>RASHODI POSLOVANJA</t>
    </r>
  </si>
  <si>
    <r>
      <t>-</t>
    </r>
    <r>
      <rPr>
        <sz val="7"/>
        <rFont val="Times New Roman"/>
        <family val="1"/>
        <charset val="238"/>
      </rPr>
      <t xml:space="preserve">       </t>
    </r>
    <r>
      <rPr>
        <sz val="10"/>
        <rFont val="Calibri"/>
        <family val="2"/>
        <charset val="238"/>
      </rPr>
      <t>RASHODI ZA NABAVU NEFINANCIJSKE IMOVINE</t>
    </r>
  </si>
  <si>
    <t>Rashodi za zaposlene 31</t>
  </si>
  <si>
    <t>Materijalni rashodi 32</t>
  </si>
  <si>
    <t>Financijski rashodi 34</t>
  </si>
  <si>
    <t>Pomoći dane u inozemstvo i unutar opće države 36</t>
  </si>
  <si>
    <t>Naknade građanima i kućanstvima 37</t>
  </si>
  <si>
    <t>Ostali rashodi 38</t>
  </si>
  <si>
    <t>U k u p n o:  3</t>
  </si>
  <si>
    <t>Rashodi za nabavu nefinancijske imovine (zemjište) 41</t>
  </si>
  <si>
    <t>Rashodi za nabavu proizvedene dugotrajne imovine 42</t>
  </si>
  <si>
    <t xml:space="preserve">Rashodi za dodatna ulaganja na građ. objektima (imovina u pripremi) 45 </t>
  </si>
  <si>
    <t>U k u p n o:  4</t>
  </si>
  <si>
    <t xml:space="preserve">7. STANJE NENAPLAĆENIH POTRAŽIVANJA ZA PRIHODE </t>
  </si>
  <si>
    <t>8. STANJE NEPODMIRENIH DOSPJELIH OBVEZA</t>
  </si>
  <si>
    <t>9. DEFICITI/SUFICIT PRORAČUNA</t>
  </si>
  <si>
    <t>2021.</t>
  </si>
  <si>
    <t>01.01 – 30.06. 2021.</t>
  </si>
  <si>
    <t>INDEKS</t>
  </si>
  <si>
    <t>Subvencije 35</t>
  </si>
  <si>
    <t xml:space="preserve">Za naplatu dospjelih potraživanja za koje razrez, naplatu i evidenciju vodi jedinstveni upravni odjel, redovito se poduzimaju odgovarajuće mjere te provode ovršni i drugi propisani postupci naplate. </t>
  </si>
  <si>
    <t>U nastavku daje se obrazloženje ostvarenja pojedinih vrsta prihoda/ primitaka po osnovnim skupinama prihoda  u odnosu na ukupno planirane prihode.</t>
  </si>
  <si>
    <t>- potraživanja za komunalni doprinos u iznosu od 5.456,92 kn</t>
  </si>
  <si>
    <t>Odnose  se na obveze za rashode poslovanja (obveze za zaposlene, obveze za materijalne rashode, obveze za financijske rashode, obveze za naknade građanima i kućanstvima, ostale tekuće obveze) i za nabavu nefinancijske imovine  (izgradnja spomenika u Svinjarevcima, traktor kosilica, izgradnja bunara Nk Croatia Bogdanovci, parkiralište u Petrovcima, dječje igralište u Petrovcima..)</t>
  </si>
  <si>
    <t>Indeks %  5/3</t>
  </si>
  <si>
    <t>Indeks % 5/4</t>
  </si>
  <si>
    <t>Indeks % 5/3</t>
  </si>
  <si>
    <t>Ur.br: 2196/03-01/02-21-01</t>
  </si>
  <si>
    <t>PRIHODI OD PRODAJE NEFINANACIJSKE IMO.</t>
  </si>
  <si>
    <t>PRIMICI OD FIN. IMOVINE I ZADUŽIVANJA</t>
  </si>
  <si>
    <t>IZDACI ZA FIN. IMOVINU I OTPLATE ZAJMOVA</t>
  </si>
  <si>
    <t>Polugodišnji izvještaj o izvršenju Proračuna Općine Bogdanovci za radoblje od 01.01.-30.06.2021. godine sastoji se od:</t>
  </si>
  <si>
    <t>10. POLUGODIŠNJE IZVRŠENJE PLANA RAZVOJNIH PROGRAMA OPĆINE BOGDANOVCI ZA 2021. GODINU</t>
  </si>
  <si>
    <t>NAZIV PROJEKTA</t>
  </si>
  <si>
    <t>KONTO</t>
  </si>
  <si>
    <t>PLAN 2022.</t>
  </si>
  <si>
    <t>PLAN 2023.</t>
  </si>
  <si>
    <t>Akumulacija Bogdanovci</t>
  </si>
  <si>
    <t>Graz - mjesto za odmor i rekreaciju</t>
  </si>
  <si>
    <t>Nerazvrstane ceste</t>
  </si>
  <si>
    <t>Poljski putovi</t>
  </si>
  <si>
    <t>Nogostupi rekonstrukcija i sanacija</t>
  </si>
  <si>
    <t>Izgradnja autobusnih stanica</t>
  </si>
  <si>
    <t>Opremanje građevinskih objekata u vl. Općine</t>
  </si>
  <si>
    <t>Računalna oprema</t>
  </si>
  <si>
    <t>Uredska oprema</t>
  </si>
  <si>
    <t xml:space="preserve">Uređaji </t>
  </si>
  <si>
    <t>Strojevi</t>
  </si>
  <si>
    <t>Oprema javna rasvjeta</t>
  </si>
  <si>
    <t>Projektna dokumentacija</t>
  </si>
  <si>
    <t>Dodatna ulaganja na građevinskim objektima - imovina u pripremi</t>
  </si>
  <si>
    <t>Predsjednik općinskog vijeća</t>
  </si>
  <si>
    <t>2. POSEBNI DIO (TABLIČNI PRIKAZ U PRILOGU UZ OVU ODLUKU)</t>
  </si>
  <si>
    <t>IZVRŠENJE 2022.</t>
  </si>
  <si>
    <t>Izvršenje 2022.</t>
  </si>
  <si>
    <t>Plan 2022.</t>
  </si>
  <si>
    <t>azdoblje od 01.01.-30.06.2022.godine sastoji se od:</t>
  </si>
  <si>
    <t>Ulaganje u računalne programe</t>
  </si>
  <si>
    <t xml:space="preserve">    U Proračunu Općine Bogdanovci za 2022. g. nije planirana proračunsku zaliha, samim tim nije bilo  niti    </t>
  </si>
  <si>
    <t xml:space="preserve">     U periodu od 01. siječnja do 30. lipnja 2022. g. Općina Bogdanovci se nije zaduživala. </t>
  </si>
  <si>
    <t>2022.</t>
  </si>
  <si>
    <t>01.01 – 30.06. 2022.</t>
  </si>
  <si>
    <t>IZVRŠENO 01.01.-30.06.2022.</t>
  </si>
  <si>
    <r>
      <t>·</t>
    </r>
    <r>
      <rPr>
        <sz val="7"/>
        <rFont val="Times New Roman"/>
        <family val="1"/>
        <charset val="238"/>
      </rPr>
      <t xml:space="preserve">         </t>
    </r>
    <r>
      <rPr>
        <sz val="10"/>
        <rFont val="Calibri"/>
        <family val="2"/>
        <charset val="238"/>
      </rPr>
      <t xml:space="preserve">U  prvom polugodištu 2022. godine ukupni prihodi/primici ostvareni su u iznosu od 2.940.413,21 kn, odnosno 17,97 %  od plana. </t>
    </r>
  </si>
  <si>
    <r>
      <t>·</t>
    </r>
    <r>
      <rPr>
        <sz val="7"/>
        <rFont val="Times New Roman"/>
        <family val="1"/>
        <charset val="238"/>
      </rPr>
      <t xml:space="preserve">         </t>
    </r>
    <r>
      <rPr>
        <sz val="10"/>
        <rFont val="Calibri"/>
        <family val="2"/>
        <charset val="238"/>
      </rPr>
      <t xml:space="preserve">Prihodi od poreza ostvareni su u iznosu 742.594,63 kn ili 16,26 od godišnjeg plana.  </t>
    </r>
  </si>
  <si>
    <r>
      <t>·</t>
    </r>
    <r>
      <rPr>
        <sz val="7"/>
        <rFont val="Times New Roman"/>
        <family val="1"/>
        <charset val="238"/>
      </rPr>
      <t xml:space="preserve">         </t>
    </r>
    <r>
      <rPr>
        <sz val="10"/>
        <rFont val="Calibri"/>
        <family val="2"/>
        <charset val="238"/>
      </rPr>
      <t>Prihodi od pomoći iz inozemstva i od subjekata unutar opće države ostvareni su u iznos od 1.939.459,87 kn ili 19,03 % od godišnjeg plana (odnose se na tekuće  i kapitalne pomoći iz državnog proračuna, prihodi iz EU - projekt Zaželi, te fiskalnog izravnjanja).</t>
    </r>
  </si>
  <si>
    <r>
      <t>·</t>
    </r>
    <r>
      <rPr>
        <sz val="7"/>
        <rFont val="Times New Roman"/>
        <family val="1"/>
        <charset val="238"/>
      </rPr>
      <t xml:space="preserve">         </t>
    </r>
    <r>
      <rPr>
        <sz val="10"/>
        <rFont val="Calibri"/>
        <family val="2"/>
        <charset val="238"/>
      </rPr>
      <t xml:space="preserve">Prihodi od imovine  realizirani su u iznosu 27.189,60 kn ili 5,11  % od godišnjeg plana.. Najznačajniji udio prihoda u ovoj skupini su prihodi od zakupa državnog poljoprivrednog zemljišta, koncesijske naknade, pravo služnosti, kamata. </t>
    </r>
  </si>
  <si>
    <r>
      <t>·</t>
    </r>
    <r>
      <rPr>
        <sz val="7"/>
        <rFont val="Times New Roman"/>
        <family val="1"/>
        <charset val="238"/>
      </rPr>
      <t xml:space="preserve">         </t>
    </r>
    <r>
      <rPr>
        <sz val="10"/>
        <rFont val="Calibri"/>
        <family val="2"/>
        <charset val="238"/>
      </rPr>
      <t>Prihodi od administrativnih pristojbi i po posebnih propisima realizirani su u iznosu 177.395,47 kn ili 38,48 % od godišnjeg plana. Najznačajniji udio prihoda u ovoj skupini su prihodi od komunalne naknade i šumskog doprinosa.</t>
    </r>
  </si>
  <si>
    <r>
      <t>·</t>
    </r>
    <r>
      <rPr>
        <sz val="7"/>
        <rFont val="Times New Roman"/>
        <family val="1"/>
        <charset val="238"/>
      </rPr>
      <t xml:space="preserve">         </t>
    </r>
    <r>
      <rPr>
        <sz val="10"/>
        <rFont val="Calibri"/>
        <family val="2"/>
        <charset val="238"/>
      </rPr>
      <t>Prihodi od prodaje nefinancijske imovine  realizirani su u iznosu od 53.773,64 kn što je 8.96 % od godišnjeg plana. Odnosi se na prihode od prodaje poljoprivrednog zemljišta u vlasništvu RH.</t>
    </r>
  </si>
  <si>
    <t>Ukupni proračunski rashodi i izdaci u prvom polugodištu 2022. g  izvršeni su u iznosu od 3.185.397,70 kn ili  19,47% od godišnjeg plana.</t>
  </si>
  <si>
    <r>
      <t>·</t>
    </r>
    <r>
      <rPr>
        <sz val="7"/>
        <rFont val="Times New Roman"/>
        <family val="1"/>
        <charset val="238"/>
      </rPr>
      <t xml:space="preserve">         </t>
    </r>
    <r>
      <rPr>
        <sz val="10"/>
        <rFont val="Calibri"/>
        <family val="2"/>
        <charset val="238"/>
      </rPr>
      <t>Rashodi za zaposlene izvršeni su u iznosu od 531.461,17 kn ili 33,17 % u odnosu na godišnji plan. Odnose se na rashode za bruto plaće uposlenih dužnosnika, djelatnika JUO, djelatnika u javnim radovima i djelatnika Projekta Zaželi.</t>
    </r>
  </si>
  <si>
    <r>
      <t>·</t>
    </r>
    <r>
      <rPr>
        <sz val="7"/>
        <rFont val="Times New Roman"/>
        <family val="1"/>
        <charset val="238"/>
      </rPr>
      <t xml:space="preserve">         </t>
    </r>
    <r>
      <rPr>
        <sz val="10"/>
        <rFont val="Calibri"/>
        <family val="2"/>
        <charset val="238"/>
      </rPr>
      <t>Financijski rashodi izvršeni su iznosu 13.605,24 kn ili 45,20 % u odnosu na godišnji plan. Ove rashode čine bankarske usluge, usluge platnog prometa.</t>
    </r>
  </si>
  <si>
    <r>
      <t>·</t>
    </r>
    <r>
      <rPr>
        <sz val="7"/>
        <rFont val="Times New Roman"/>
        <family val="1"/>
        <charset val="238"/>
      </rPr>
      <t xml:space="preserve">         </t>
    </r>
    <r>
      <rPr>
        <sz val="10"/>
        <rFont val="Calibri"/>
        <family val="2"/>
        <charset val="238"/>
      </rPr>
      <t>Pomoći dane u inozemstvo i unutar opće države  realizirane su u iznosu 745.584,74 kn ili 61,62 % u odnosu na godišnji plan. Odnose se na  pomoći županijskim i općinskim proračunima te sufinanciranje dječjih vrtića za djecu s područja Općine Bogdanovci.</t>
    </r>
  </si>
  <si>
    <r>
      <t>·</t>
    </r>
    <r>
      <rPr>
        <sz val="7"/>
        <rFont val="Times New Roman"/>
        <family val="1"/>
        <charset val="238"/>
      </rPr>
      <t xml:space="preserve">         </t>
    </r>
    <r>
      <rPr>
        <sz val="10"/>
        <rFont val="Calibri"/>
        <family val="2"/>
        <charset val="238"/>
      </rPr>
      <t xml:space="preserve">Naknade građanima i kućanstvima na temelju osiguranja i druge naknade realizirane su u iznosu od 137.379,74 kn ili 51,84 % u odnosu na godišnji plan. Najveći dio sredstava odnose se na stipendije studentima, sufinanciranje cijene karata za prijevoza srednjoškolaca, troškove stanovanja, naknade za svako novorođeno dijete, jednokratne pomoći.  </t>
    </r>
  </si>
  <si>
    <r>
      <t>·</t>
    </r>
    <r>
      <rPr>
        <sz val="7"/>
        <rFont val="Times New Roman"/>
        <family val="1"/>
        <charset val="238"/>
      </rPr>
      <t xml:space="preserve">         </t>
    </r>
    <r>
      <rPr>
        <sz val="10"/>
        <rFont val="Calibri"/>
        <family val="2"/>
        <charset val="238"/>
      </rPr>
      <t>Ostali rashodi realizirani su u iznosu od 286.800,86 kn ili 30,91 % od godišnjeg plana. Odnose  se na tekuće donacije u novcu udrugama građana, neprofitnim organizacijama, DVD-u, CK i sl.</t>
    </r>
  </si>
  <si>
    <t xml:space="preserve">Rashodi za nabavu nefinancijske imovine (zemjište) realizirani su u iznosu od 0,00 kn, a odnose se na kupovinu zemljišta. </t>
  </si>
  <si>
    <t>Rashodi za nabavu proizvedene dugotrajne imovine realizirani su u iznosu od 170.107,30 kn ili 1,84 % od godišnjeg plana. planiranih. Rashodi se odnose na izradu projektnih dokumentacija, uređenje centra u Bogdanovcima, izgradnje dječjih igrališta, izgradnju spomenika u Svinjarevcima i Bogdanovcima, nabavku računalne opreme, uredskog namještaja..</t>
  </si>
  <si>
    <t>Rashodi za dodatna ulaganja na građ. objektima (imovina u pripremi) realizirani su u iznosu od 0,00 kn.</t>
  </si>
  <si>
    <t xml:space="preserve">Stanje nenaplaćenih potraživanja za prihode iskazano u  bilanci na dan 30. lipnja  2022. godine iznosi ukupno 11.529.602,34   kn, a odnosi se na potraživanja:  </t>
  </si>
  <si>
    <t>- porez na nekretnine u iznosu od 31.112,19 kn</t>
  </si>
  <si>
    <t>- porez na promet u iznosu od 8.026,65 kn</t>
  </si>
  <si>
    <t>- porez na tvrtku u iznosu od 12.370,05 kn</t>
  </si>
  <si>
    <t xml:space="preserve"> - potraživanja od zakupa poslovnog prostora 32.662,45 kn</t>
  </si>
  <si>
    <t xml:space="preserve"> - potraživanja od zakupa zemljišta u iznosu od 264.377,55 kn</t>
  </si>
  <si>
    <t>c).Potraživanja za upravne i administrativne pristojbe i po posebnim propisima u ukupnom znosu od 327.011,19 kn</t>
  </si>
  <si>
    <t>- potraživanja za komunalne naknade u iznosu od 318.332,90 kn</t>
  </si>
  <si>
    <t>- potraživanja za šumski doprinos u iznosu od 3.221,37 kn kn</t>
  </si>
  <si>
    <t xml:space="preserve">b). Potraživanja za prihode od nefinancijske imovine u ukupnom iznosu od 297.040,00 kn,a to su </t>
  </si>
  <si>
    <t>d). Potraživanja od prodaje nefinancijske imovine iznose 10.042.313,25 kn odnose se na prodaju poljoprivrednog zemljišta u vasništvu RH s rokom otplate od dvadeset godina</t>
  </si>
  <si>
    <t xml:space="preserve">U  prvom polugodištu 2022. godine ukupni prihodi/primici ostvareni su u iznosu od 2.940.413,21 kn, odnosno 17,97%  od godišnjeg plana. </t>
  </si>
  <si>
    <t>a).Potraživanja za poreze, EU sredstva u ukupnom  iznosu od 51.508,89 kn a to su:</t>
  </si>
  <si>
    <t>Naknade od financijske imovine</t>
  </si>
  <si>
    <t xml:space="preserve">Tekuće pomoći izvanproračunskih gradskih i općinskih proračuna </t>
  </si>
  <si>
    <t xml:space="preserve">Prihodi/primici u prvom polugodištu 2022. g. realizirani su u iznosu 2.940.413,21 kn ili  17,97 % od polugodišnjeg plana. </t>
  </si>
  <si>
    <t>Temeljem knjigovodstvenih evidencija proračuna utvrđene su nepodmire dospjele obveze, odnosno sve obveze na dan 30. lipnja 2022. godine koje su evidentirane u ukupnom iznosu od 1.832.124,97 kn.</t>
  </si>
  <si>
    <t xml:space="preserve">Uključujući preneseni manjak prihoda/primitaka iz prethodnih godina  u iznosu 1.549.555,79 kn i ovogodišnji manjak, čini manjak prihoda u sljedećem razdoblju koji  iznosi 1.791.979,84 kn. </t>
  </si>
  <si>
    <r>
      <t>·</t>
    </r>
    <r>
      <rPr>
        <sz val="7"/>
        <color theme="1"/>
        <rFont val="Times New Roman"/>
        <family val="1"/>
        <charset val="238"/>
      </rPr>
      <t xml:space="preserve">         </t>
    </r>
    <r>
      <rPr>
        <sz val="10"/>
        <color theme="1"/>
        <rFont val="Calibri"/>
        <family val="2"/>
        <charset val="238"/>
        <scheme val="minor"/>
      </rPr>
      <t>Razlika između ostvarenih prihoda/primitaka i rashoda/izdataka daje manjak prihoda/primitaka u iznosu 242.424,05 kn</t>
    </r>
  </si>
  <si>
    <r>
      <t>·</t>
    </r>
    <r>
      <rPr>
        <sz val="7"/>
        <color theme="1"/>
        <rFont val="Times New Roman"/>
        <family val="1"/>
        <charset val="238"/>
      </rPr>
      <t xml:space="preserve">         </t>
    </r>
    <r>
      <rPr>
        <sz val="10"/>
        <color theme="1"/>
        <rFont val="Calibri"/>
        <family val="2"/>
        <charset val="238"/>
      </rPr>
      <t xml:space="preserve">Uključujući preneseni manjak prihoda/primitaka iz prethodnih godina  u iznosu 1.549.555,79 kn i ovogodišnji manjak, čini manjak prihoda u sljedećem razdoblju koji  iznosi 1.791.979,84 kn. </t>
    </r>
  </si>
  <si>
    <r>
      <t>·</t>
    </r>
    <r>
      <rPr>
        <sz val="7"/>
        <rFont val="Times New Roman"/>
        <family val="1"/>
        <charset val="238"/>
      </rPr>
      <t xml:space="preserve">         </t>
    </r>
    <r>
      <rPr>
        <sz val="10"/>
        <rFont val="Calibri"/>
        <family val="2"/>
        <charset val="238"/>
      </rPr>
      <t>Ukupni rashodi/izdaci u prvom polugodištu 2022. godini iznose 3.182.837,26 kn, odnosno 19,46 % od plana.</t>
    </r>
  </si>
  <si>
    <r>
      <t>·</t>
    </r>
    <r>
      <rPr>
        <sz val="7"/>
        <rFont val="Times New Roman"/>
        <family val="1"/>
        <charset val="238"/>
      </rPr>
      <t xml:space="preserve">         </t>
    </r>
    <r>
      <rPr>
        <sz val="10"/>
        <rFont val="Calibri"/>
        <family val="2"/>
        <charset val="238"/>
      </rPr>
      <t xml:space="preserve">Materijalni rashodi izvršeni su u iznosu od 1.252.773,23 kn ili 45,11 % od godišnjeg plana,a čine ih naknade troškova zaposlenih, rashodi za materijal i energiju, rashodi za usluge i ostali nespomenuti rashodi. </t>
    </r>
  </si>
  <si>
    <t>Razlika između ostvarenih prihoda/primitaka i rashoda/izdataka daje manjak prihoda/primitaka u iznosu -242.424,05 kn</t>
  </si>
  <si>
    <t>Ukupni rashodi/izdaci u prvom polugodištu 2022. godini iznose 3.182.837,26 kn, odnosno 19,42 od godišnjeg plana.</t>
  </si>
  <si>
    <t xml:space="preserve">U ovom Planu razvojnih programa iskazuju se planirani rashodi Proračuna Općine Bogdanovci namijenjeni provođenju investicija   za razdoblje od 2022. do 2024. godine. Rashodi se iskazuju po pojedinim programima te izvorima financiranja za njihovu izvedbu. Plan razvojnih programa usklađuje se svake godine. </t>
  </si>
  <si>
    <t>PLAN 2024.</t>
  </si>
  <si>
    <t>Općinska upravna zgrada u Bogdanovcima</t>
  </si>
  <si>
    <t>Rekonstukcija općinske zgrade u Petrovcima razvoj socijalnih usluga</t>
  </si>
  <si>
    <t>Rekonstrukcija društvenog doma Sokolana</t>
  </si>
  <si>
    <t>Izgradnja street workout igrališta</t>
  </si>
  <si>
    <t>Biciklističke staze</t>
  </si>
  <si>
    <t>Uređenje trgova u naseljima</t>
  </si>
  <si>
    <t>Ostala oprema za odražvanje i zaštitz-sanacija opasnih mjesta cestovnog prometa</t>
  </si>
  <si>
    <t>Općinska upravna zgrada u Petrovcima</t>
  </si>
  <si>
    <t>Uređenje centra Bogdanovci</t>
  </si>
  <si>
    <t>Dom kulture Bogdanovci</t>
  </si>
  <si>
    <t>Zgrade zdravstvenih i obrazovanih institucija</t>
  </si>
  <si>
    <t xml:space="preserve">Asvaltno igralište u Svinjarevcima </t>
  </si>
  <si>
    <r>
      <t>Ova Odluka o usvajanju polugodišnjeg izvještaja o izvršenju Proračuna</t>
    </r>
    <r>
      <rPr>
        <b/>
        <sz val="10"/>
        <color theme="1"/>
        <rFont val="Calibri"/>
        <family val="2"/>
        <scheme val="minor"/>
      </rPr>
      <t xml:space="preserve"> </t>
    </r>
    <r>
      <rPr>
        <sz val="10"/>
        <color theme="1"/>
        <rFont val="Calibri"/>
        <family val="2"/>
        <scheme val="minor"/>
      </rPr>
      <t>Općine Bogdanovci za 2022. godinu</t>
    </r>
    <r>
      <rPr>
        <b/>
        <sz val="10"/>
        <color theme="1"/>
        <rFont val="Calibri"/>
        <family val="2"/>
        <scheme val="minor"/>
      </rPr>
      <t xml:space="preserve"> </t>
    </r>
    <r>
      <rPr>
        <sz val="10"/>
        <color theme="1"/>
        <rFont val="Calibri"/>
        <family val="2"/>
        <scheme val="minor"/>
      </rPr>
      <t>stupa na snagu osmog dana od dana objave u „Službenom vjesniku“ Vukovarsko-srijemske županije.</t>
    </r>
  </si>
  <si>
    <t>Anamarija Savić Bajac bacc.admin.publ.</t>
  </si>
  <si>
    <t>u Bogdanovcima, 26.09. 2022. godine</t>
  </si>
  <si>
    <t>ODLUKA O USVAJAJU POLUGODIŠNJEG IZVJEŠTAJA O IZVRŠENJU PRORAČUNA OPĆINE BOGDANOVCI ZA 2022.GODINU</t>
  </si>
  <si>
    <t>Klasa: 400-06/21-01/04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</si>
</sst>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7" x14ac:knownFonts="1">
    <font>
      <sz val="11"/>
      <color theme="1"/>
      <name val="Calibri"/>
      <family val="2"/>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b/>
      <sz val="11"/>
      <color theme="1"/>
      <name val="Calibri"/>
      <family val="2"/>
      <charset val="238"/>
      <scheme val="minor"/>
    </font>
    <font>
      <sz val="11"/>
      <color theme="1"/>
      <name val="Calibri"/>
      <family val="2"/>
      <charset val="238"/>
    </font>
    <font>
      <sz val="11"/>
      <color theme="1"/>
      <name val="Tahoma"/>
      <family val="2"/>
      <charset val="238"/>
    </font>
    <font>
      <sz val="12"/>
      <color theme="1"/>
      <name val="Arial"/>
      <family val="2"/>
      <charset val="238"/>
    </font>
    <font>
      <sz val="10"/>
      <color rgb="FF000000"/>
      <name val="Tahoma"/>
      <family val="2"/>
      <charset val="238"/>
    </font>
    <font>
      <sz val="9"/>
      <color rgb="FF000000"/>
      <name val="Tahoma"/>
      <family val="2"/>
      <charset val="238"/>
    </font>
    <font>
      <b/>
      <sz val="10"/>
      <color rgb="FF000000"/>
      <name val="Tahoma"/>
      <family val="2"/>
      <charset val="238"/>
    </font>
    <font>
      <b/>
      <sz val="9"/>
      <color rgb="FF000000"/>
      <name val="Tahoma"/>
      <family val="2"/>
      <charset val="238"/>
    </font>
    <font>
      <b/>
      <sz val="12"/>
      <color rgb="FF000000"/>
      <name val="Tahoma"/>
      <family val="2"/>
      <charset val="238"/>
    </font>
    <font>
      <sz val="8"/>
      <color rgb="FF000000"/>
      <name val="Tahoma"/>
      <family val="2"/>
      <charset val="238"/>
    </font>
    <font>
      <sz val="12"/>
      <color rgb="FF000000"/>
      <name val="Tahoma"/>
      <family val="2"/>
      <charset val="238"/>
    </font>
    <font>
      <b/>
      <sz val="12"/>
      <color rgb="FF000000"/>
      <name val="Times New Roman"/>
      <family val="1"/>
      <charset val="238"/>
    </font>
    <font>
      <b/>
      <sz val="11"/>
      <color rgb="FF000000"/>
      <name val="Calibri"/>
      <family val="2"/>
      <charset val="238"/>
    </font>
    <font>
      <sz val="11"/>
      <color rgb="FF000000"/>
      <name val="Calibri"/>
      <family val="2"/>
      <charset val="238"/>
    </font>
    <font>
      <b/>
      <sz val="11"/>
      <color theme="1"/>
      <name val="Calibri"/>
      <family val="2"/>
      <charset val="238"/>
    </font>
    <font>
      <b/>
      <sz val="11"/>
      <color rgb="FF000000"/>
      <name val="Calibri"/>
      <family val="2"/>
      <charset val="238"/>
      <scheme val="minor"/>
    </font>
    <font>
      <sz val="11"/>
      <color rgb="FF000000"/>
      <name val="Calibri"/>
      <family val="2"/>
      <charset val="238"/>
      <scheme val="minor"/>
    </font>
    <font>
      <b/>
      <sz val="10"/>
      <name val="Calibri"/>
      <family val="2"/>
      <charset val="238"/>
    </font>
    <font>
      <sz val="10"/>
      <name val="Calibri"/>
      <family val="2"/>
      <charset val="238"/>
    </font>
    <font>
      <sz val="10"/>
      <color rgb="FFFF0000"/>
      <name val="Calibri"/>
      <family val="2"/>
      <charset val="238"/>
    </font>
    <font>
      <sz val="10"/>
      <color theme="1"/>
      <name val="Calibri"/>
      <family val="2"/>
      <charset val="238"/>
      <scheme val="minor"/>
    </font>
    <font>
      <sz val="10"/>
      <name val="Symbol"/>
      <family val="1"/>
      <charset val="2"/>
    </font>
    <font>
      <sz val="7"/>
      <name val="Times New Roman"/>
      <family val="1"/>
      <charset val="238"/>
    </font>
    <font>
      <b/>
      <i/>
      <sz val="10"/>
      <name val="Calibri"/>
      <family val="2"/>
      <charset val="238"/>
    </font>
    <font>
      <i/>
      <sz val="10"/>
      <name val="Calibri"/>
      <family val="2"/>
      <charset val="238"/>
    </font>
    <font>
      <b/>
      <sz val="10"/>
      <color rgb="FF000000"/>
      <name val="Calibri"/>
      <family val="2"/>
      <charset val="238"/>
      <scheme val="minor"/>
    </font>
    <font>
      <b/>
      <sz val="10"/>
      <color theme="1"/>
      <name val="Calibri"/>
      <family val="2"/>
      <charset val="238"/>
      <scheme val="minor"/>
    </font>
    <font>
      <sz val="10"/>
      <color rgb="FF000000"/>
      <name val="Calibri"/>
      <family val="2"/>
      <charset val="238"/>
      <scheme val="minor"/>
    </font>
    <font>
      <sz val="10"/>
      <name val="Arial"/>
      <family val="2"/>
      <charset val="238"/>
    </font>
    <font>
      <b/>
      <sz val="10"/>
      <color rgb="FF000000"/>
      <name val="Calibri"/>
      <family val="2"/>
      <charset val="238"/>
    </font>
    <font>
      <sz val="10"/>
      <color rgb="FFFF0000"/>
      <name val="Calibri"/>
      <family val="2"/>
      <scheme val="minor"/>
    </font>
    <font>
      <sz val="11"/>
      <color rgb="FFFF0000"/>
      <name val="Calibri"/>
      <family val="2"/>
      <scheme val="minor"/>
    </font>
    <font>
      <b/>
      <sz val="10"/>
      <name val="Calibri"/>
      <family val="2"/>
      <scheme val="minor"/>
    </font>
    <font>
      <sz val="11"/>
      <name val="Calibri"/>
      <family val="2"/>
      <scheme val="minor"/>
    </font>
    <font>
      <sz val="10"/>
      <name val="Calibri"/>
      <family val="2"/>
      <scheme val="minor"/>
    </font>
    <font>
      <b/>
      <sz val="11"/>
      <color theme="1"/>
      <name val="Calibri"/>
      <family val="2"/>
      <scheme val="minor"/>
    </font>
    <font>
      <b/>
      <sz val="10"/>
      <color theme="1"/>
      <name val="Calibri"/>
      <family val="2"/>
      <scheme val="minor"/>
    </font>
    <font>
      <sz val="10"/>
      <color theme="1"/>
      <name val="Calibri"/>
      <family val="2"/>
      <scheme val="minor"/>
    </font>
    <font>
      <sz val="10"/>
      <color theme="1"/>
      <name val="Calibri"/>
      <family val="2"/>
      <charset val="238"/>
    </font>
    <font>
      <b/>
      <sz val="11"/>
      <color rgb="FFFF0000"/>
      <name val="Calibri"/>
      <family val="2"/>
      <scheme val="minor"/>
    </font>
    <font>
      <sz val="10"/>
      <color theme="1"/>
      <name val="Symbol"/>
      <family val="1"/>
      <charset val="2"/>
    </font>
    <font>
      <sz val="7"/>
      <color theme="1"/>
      <name val="Times New Roman"/>
      <family val="1"/>
      <charset val="238"/>
    </font>
    <font>
      <sz val="10"/>
      <color theme="1"/>
      <name val="Symbol"/>
      <family val="1"/>
      <charset val="238"/>
    </font>
  </fonts>
  <fills count="11">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bgColor indexed="64"/>
      </patternFill>
    </fill>
    <fill>
      <patternFill patternType="solid">
        <fgColor theme="0" tint="-0.34998626667073579"/>
        <bgColor indexed="64"/>
      </patternFill>
    </fill>
    <fill>
      <patternFill patternType="solid">
        <fgColor rgb="FFA6A6A6"/>
        <bgColor indexed="64"/>
      </patternFill>
    </fill>
    <fill>
      <patternFill patternType="solid">
        <fgColor rgb="FFD9D9D9"/>
        <bgColor indexed="64"/>
      </patternFill>
    </fill>
    <fill>
      <patternFill patternType="solid">
        <fgColor rgb="FFBFBFBF"/>
        <bgColor indexed="64"/>
      </patternFill>
    </fill>
    <fill>
      <patternFill patternType="solid">
        <fgColor rgb="FFFFFFFF"/>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right style="medium">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228">
    <xf numFmtId="0" fontId="0" fillId="0" borderId="0" xfId="0"/>
    <xf numFmtId="0" fontId="4" fillId="0" borderId="2" xfId="0" applyFont="1" applyBorder="1"/>
    <xf numFmtId="0" fontId="0" fillId="0" borderId="2" xfId="0" applyBorder="1"/>
    <xf numFmtId="0" fontId="0" fillId="0" borderId="2" xfId="0" applyBorder="1" applyAlignment="1">
      <alignment wrapText="1"/>
    </xf>
    <xf numFmtId="4" fontId="0" fillId="0" borderId="0" xfId="0" applyNumberFormat="1"/>
    <xf numFmtId="4" fontId="4" fillId="0" borderId="1" xfId="0" applyNumberFormat="1" applyFont="1" applyBorder="1" applyAlignment="1">
      <alignment horizontal="center"/>
    </xf>
    <xf numFmtId="4" fontId="0" fillId="0" borderId="1" xfId="0" applyNumberFormat="1" applyBorder="1"/>
    <xf numFmtId="4" fontId="4" fillId="0" borderId="1" xfId="0" applyNumberFormat="1" applyFont="1" applyBorder="1"/>
    <xf numFmtId="0" fontId="6" fillId="0" borderId="0" xfId="0" applyFont="1" applyAlignment="1">
      <alignment vertical="center"/>
    </xf>
    <xf numFmtId="0" fontId="8" fillId="0" borderId="4" xfId="0" applyFont="1" applyBorder="1" applyAlignment="1">
      <alignment horizontal="center" vertical="center" wrapText="1"/>
    </xf>
    <xf numFmtId="0" fontId="9" fillId="0" borderId="6" xfId="0" applyFont="1" applyBorder="1" applyAlignment="1">
      <alignment horizontal="center" vertical="center" wrapText="1"/>
    </xf>
    <xf numFmtId="0" fontId="10" fillId="0" borderId="6" xfId="0" applyFont="1" applyBorder="1" applyAlignment="1">
      <alignment vertical="center" wrapText="1"/>
    </xf>
    <xf numFmtId="4" fontId="10" fillId="0" borderId="6" xfId="0" applyNumberFormat="1" applyFont="1" applyBorder="1" applyAlignment="1">
      <alignment horizontal="right" vertical="center" wrapText="1"/>
    </xf>
    <xf numFmtId="10" fontId="10" fillId="0" borderId="6" xfId="0" applyNumberFormat="1" applyFont="1" applyBorder="1" applyAlignment="1">
      <alignment horizontal="right" vertical="center" wrapText="1"/>
    </xf>
    <xf numFmtId="0" fontId="11" fillId="0" borderId="6" xfId="0" applyFont="1" applyBorder="1" applyAlignment="1">
      <alignment vertical="center" wrapText="1"/>
    </xf>
    <xf numFmtId="4" fontId="11" fillId="0" borderId="6" xfId="0" applyNumberFormat="1" applyFont="1" applyBorder="1" applyAlignment="1">
      <alignment horizontal="right" vertical="center" wrapText="1"/>
    </xf>
    <xf numFmtId="10" fontId="11" fillId="0" borderId="6" xfId="0" applyNumberFormat="1" applyFont="1" applyBorder="1" applyAlignment="1">
      <alignment horizontal="right" vertical="center" wrapText="1"/>
    </xf>
    <xf numFmtId="0" fontId="9" fillId="0" borderId="6" xfId="0" applyFont="1" applyBorder="1" applyAlignment="1">
      <alignment vertical="center" wrapText="1"/>
    </xf>
    <xf numFmtId="4" fontId="9" fillId="0" borderId="6" xfId="0" applyNumberFormat="1" applyFont="1" applyBorder="1" applyAlignment="1">
      <alignment horizontal="right" vertical="center" wrapText="1"/>
    </xf>
    <xf numFmtId="10" fontId="13" fillId="0" borderId="6" xfId="0" applyNumberFormat="1" applyFont="1" applyBorder="1" applyAlignment="1">
      <alignment horizontal="right" vertical="center" wrapText="1"/>
    </xf>
    <xf numFmtId="0" fontId="7" fillId="0" borderId="6" xfId="0" applyFont="1" applyBorder="1" applyAlignment="1">
      <alignment horizontal="right" vertical="center" wrapText="1"/>
    </xf>
    <xf numFmtId="0" fontId="14" fillId="0" borderId="6" xfId="0" applyFont="1" applyBorder="1" applyAlignment="1">
      <alignment horizontal="right" vertical="center" wrapText="1"/>
    </xf>
    <xf numFmtId="0" fontId="9" fillId="0" borderId="6" xfId="0" applyFont="1" applyBorder="1" applyAlignment="1">
      <alignment horizontal="right" vertical="center" wrapText="1"/>
    </xf>
    <xf numFmtId="0" fontId="8" fillId="0" borderId="6" xfId="0" applyFont="1" applyBorder="1" applyAlignment="1">
      <alignment horizontal="center" vertical="center" wrapText="1"/>
    </xf>
    <xf numFmtId="0" fontId="11" fillId="0" borderId="6" xfId="0" applyFont="1" applyBorder="1" applyAlignment="1">
      <alignment horizontal="right" vertical="center" wrapText="1"/>
    </xf>
    <xf numFmtId="0" fontId="12" fillId="0" borderId="6" xfId="0" applyFont="1" applyBorder="1" applyAlignment="1">
      <alignment horizontal="right" vertical="center" wrapText="1"/>
    </xf>
    <xf numFmtId="10" fontId="10" fillId="0" borderId="6" xfId="0" applyNumberFormat="1" applyFont="1" applyBorder="1" applyAlignment="1">
      <alignment vertical="center" wrapText="1"/>
    </xf>
    <xf numFmtId="10" fontId="11" fillId="0" borderId="6" xfId="0" applyNumberFormat="1" applyFont="1" applyBorder="1" applyAlignment="1">
      <alignment vertical="center" wrapText="1"/>
    </xf>
    <xf numFmtId="0" fontId="7" fillId="0" borderId="5" xfId="0" applyFont="1" applyBorder="1" applyAlignment="1">
      <alignment vertical="center" wrapText="1"/>
    </xf>
    <xf numFmtId="0" fontId="15" fillId="0" borderId="6" xfId="0" applyFont="1" applyBorder="1" applyAlignment="1">
      <alignment vertical="center" wrapText="1"/>
    </xf>
    <xf numFmtId="4" fontId="15" fillId="0" borderId="6" xfId="0" applyNumberFormat="1" applyFont="1" applyBorder="1" applyAlignment="1">
      <alignment horizontal="right" vertical="center" wrapText="1"/>
    </xf>
    <xf numFmtId="10" fontId="15" fillId="0" borderId="6" xfId="0" applyNumberFormat="1" applyFont="1" applyBorder="1" applyAlignment="1">
      <alignment horizontal="right" vertical="center" wrapText="1"/>
    </xf>
    <xf numFmtId="0" fontId="8" fillId="0" borderId="3" xfId="0" applyFont="1" applyBorder="1" applyAlignment="1">
      <alignment horizontal="left" vertical="center" wrapText="1"/>
    </xf>
    <xf numFmtId="0" fontId="9" fillId="0" borderId="5" xfId="0" applyFont="1" applyBorder="1" applyAlignment="1">
      <alignment horizontal="left" vertical="center" wrapText="1"/>
    </xf>
    <xf numFmtId="0" fontId="10" fillId="0" borderId="5" xfId="0" applyFont="1" applyBorder="1" applyAlignment="1">
      <alignment horizontal="left" vertical="center" wrapText="1"/>
    </xf>
    <xf numFmtId="0" fontId="11" fillId="0" borderId="5" xfId="0" applyFont="1" applyBorder="1" applyAlignment="1">
      <alignment horizontal="left" vertical="center" wrapText="1"/>
    </xf>
    <xf numFmtId="0" fontId="8" fillId="0" borderId="5" xfId="0" applyFont="1" applyBorder="1" applyAlignment="1">
      <alignment horizontal="left" vertical="center" wrapText="1"/>
    </xf>
    <xf numFmtId="4" fontId="5" fillId="0" borderId="6" xfId="0" applyNumberFormat="1" applyFont="1" applyBorder="1" applyAlignment="1">
      <alignment horizontal="right" vertical="center" wrapText="1"/>
    </xf>
    <xf numFmtId="0" fontId="17" fillId="0" borderId="5" xfId="0" applyFont="1" applyBorder="1" applyAlignment="1">
      <alignment horizontal="left" vertical="center" wrapText="1"/>
    </xf>
    <xf numFmtId="0" fontId="17" fillId="0" borderId="6" xfId="0" applyFont="1" applyBorder="1" applyAlignment="1">
      <alignment vertical="center" wrapText="1"/>
    </xf>
    <xf numFmtId="4" fontId="17" fillId="0" borderId="6" xfId="0" applyNumberFormat="1" applyFont="1" applyBorder="1" applyAlignment="1">
      <alignment horizontal="right" vertical="center" wrapText="1"/>
    </xf>
    <xf numFmtId="0" fontId="16" fillId="2" borderId="5" xfId="0" applyFont="1" applyFill="1" applyBorder="1" applyAlignment="1">
      <alignment horizontal="left" vertical="center" wrapText="1"/>
    </xf>
    <xf numFmtId="0" fontId="16" fillId="2" borderId="6" xfId="0" applyFont="1" applyFill="1" applyBorder="1" applyAlignment="1">
      <alignment vertical="center" wrapText="1"/>
    </xf>
    <xf numFmtId="4" fontId="16" fillId="2" borderId="6" xfId="0" applyNumberFormat="1" applyFont="1" applyFill="1" applyBorder="1" applyAlignment="1">
      <alignment horizontal="right" vertical="center" wrapText="1"/>
    </xf>
    <xf numFmtId="0" fontId="16" fillId="3" borderId="5" xfId="0" applyFont="1" applyFill="1" applyBorder="1" applyAlignment="1">
      <alignment horizontal="left" vertical="center" wrapText="1"/>
    </xf>
    <xf numFmtId="0" fontId="16" fillId="3" borderId="6" xfId="0" applyFont="1" applyFill="1" applyBorder="1" applyAlignment="1">
      <alignment vertical="center" wrapText="1"/>
    </xf>
    <xf numFmtId="4" fontId="16" fillId="3" borderId="6" xfId="0" applyNumberFormat="1" applyFont="1" applyFill="1" applyBorder="1" applyAlignment="1">
      <alignment horizontal="right" vertical="center" wrapText="1"/>
    </xf>
    <xf numFmtId="0" fontId="16" fillId="4" borderId="5" xfId="0" applyFont="1" applyFill="1" applyBorder="1" applyAlignment="1">
      <alignment horizontal="left" vertical="center" wrapText="1"/>
    </xf>
    <xf numFmtId="0" fontId="16" fillId="4" borderId="6" xfId="0" applyFont="1" applyFill="1" applyBorder="1" applyAlignment="1">
      <alignment vertical="center" wrapText="1"/>
    </xf>
    <xf numFmtId="4" fontId="16" fillId="4" borderId="6" xfId="0" applyNumberFormat="1" applyFont="1" applyFill="1" applyBorder="1" applyAlignment="1">
      <alignment horizontal="right" vertical="center" wrapText="1"/>
    </xf>
    <xf numFmtId="0" fontId="16" fillId="5" borderId="5" xfId="0" applyFont="1" applyFill="1" applyBorder="1" applyAlignment="1">
      <alignment horizontal="left" vertical="center" wrapText="1"/>
    </xf>
    <xf numFmtId="0" fontId="16" fillId="5" borderId="6" xfId="0" applyFont="1" applyFill="1" applyBorder="1" applyAlignment="1">
      <alignment vertical="center" wrapText="1"/>
    </xf>
    <xf numFmtId="4" fontId="16" fillId="5" borderId="6" xfId="0" applyNumberFormat="1" applyFont="1" applyFill="1" applyBorder="1" applyAlignment="1">
      <alignment horizontal="right" vertical="center" wrapText="1"/>
    </xf>
    <xf numFmtId="0" fontId="16" fillId="6" borderId="3" xfId="0" applyFont="1" applyFill="1" applyBorder="1" applyAlignment="1">
      <alignment horizontal="center" vertical="center" wrapText="1"/>
    </xf>
    <xf numFmtId="0" fontId="16" fillId="6" borderId="4" xfId="0" applyFont="1" applyFill="1" applyBorder="1" applyAlignment="1">
      <alignment horizontal="center" vertical="center" wrapText="1"/>
    </xf>
    <xf numFmtId="4" fontId="16" fillId="6" borderId="4" xfId="0" applyNumberFormat="1" applyFont="1" applyFill="1" applyBorder="1" applyAlignment="1">
      <alignment horizontal="center" vertical="center" wrapText="1"/>
    </xf>
    <xf numFmtId="0" fontId="17" fillId="6" borderId="5" xfId="0" applyFont="1" applyFill="1" applyBorder="1" applyAlignment="1">
      <alignment horizontal="left" vertical="center" wrapText="1"/>
    </xf>
    <xf numFmtId="0" fontId="17" fillId="6" borderId="6" xfId="0" applyFont="1" applyFill="1" applyBorder="1" applyAlignment="1">
      <alignment horizontal="center" vertical="center" wrapText="1"/>
    </xf>
    <xf numFmtId="0" fontId="16" fillId="6" borderId="6" xfId="0" applyFont="1" applyFill="1" applyBorder="1" applyAlignment="1">
      <alignment vertical="center" wrapText="1"/>
    </xf>
    <xf numFmtId="4" fontId="16" fillId="6" borderId="6" xfId="0" applyNumberFormat="1" applyFont="1" applyFill="1" applyBorder="1" applyAlignment="1">
      <alignment horizontal="right" vertical="center" wrapText="1"/>
    </xf>
    <xf numFmtId="0" fontId="18" fillId="6" borderId="5" xfId="0" applyFont="1" applyFill="1" applyBorder="1" applyAlignment="1">
      <alignment vertical="center" wrapText="1"/>
    </xf>
    <xf numFmtId="3" fontId="17" fillId="6" borderId="6" xfId="0" applyNumberFormat="1" applyFont="1" applyFill="1" applyBorder="1" applyAlignment="1">
      <alignment horizontal="center" vertical="center" wrapText="1"/>
    </xf>
    <xf numFmtId="0" fontId="18" fillId="0" borderId="0" xfId="0" applyFont="1" applyAlignment="1">
      <alignment vertical="center"/>
    </xf>
    <xf numFmtId="0" fontId="18" fillId="0" borderId="0" xfId="0" applyFont="1"/>
    <xf numFmtId="4" fontId="18" fillId="0" borderId="0" xfId="0" applyNumberFormat="1" applyFont="1"/>
    <xf numFmtId="4" fontId="18" fillId="2" borderId="6" xfId="0" applyNumberFormat="1" applyFont="1" applyFill="1" applyBorder="1" applyAlignment="1">
      <alignment horizontal="right" vertical="center" wrapText="1"/>
    </xf>
    <xf numFmtId="4" fontId="18" fillId="5" borderId="6" xfId="0" applyNumberFormat="1" applyFont="1" applyFill="1" applyBorder="1" applyAlignment="1">
      <alignment horizontal="right" vertical="center" wrapText="1"/>
    </xf>
    <xf numFmtId="4" fontId="18" fillId="3" borderId="6" xfId="0" applyNumberFormat="1" applyFont="1" applyFill="1" applyBorder="1" applyAlignment="1">
      <alignment horizontal="right" vertical="center" wrapText="1"/>
    </xf>
    <xf numFmtId="0" fontId="19" fillId="8" borderId="6" xfId="0" applyFont="1" applyFill="1" applyBorder="1" applyAlignment="1">
      <alignment vertical="center" wrapText="1"/>
    </xf>
    <xf numFmtId="4" fontId="19" fillId="8" borderId="6" xfId="0" applyNumberFormat="1" applyFont="1" applyFill="1" applyBorder="1" applyAlignment="1">
      <alignment horizontal="right" vertical="center" wrapText="1"/>
    </xf>
    <xf numFmtId="0" fontId="20" fillId="0" borderId="6" xfId="0" applyFont="1" applyBorder="1" applyAlignment="1">
      <alignment vertical="center" wrapText="1"/>
    </xf>
    <xf numFmtId="4" fontId="3" fillId="0" borderId="6" xfId="0" applyNumberFormat="1" applyFont="1" applyBorder="1" applyAlignment="1">
      <alignment horizontal="right" vertical="center" wrapText="1"/>
    </xf>
    <xf numFmtId="4" fontId="20" fillId="8" borderId="6" xfId="0" applyNumberFormat="1" applyFont="1" applyFill="1" applyBorder="1" applyAlignment="1">
      <alignment horizontal="right" vertical="center" wrapText="1"/>
    </xf>
    <xf numFmtId="4" fontId="20" fillId="0" borderId="6" xfId="0" applyNumberFormat="1" applyFont="1" applyBorder="1" applyAlignment="1">
      <alignment horizontal="right" vertical="center" wrapText="1"/>
    </xf>
    <xf numFmtId="0" fontId="19" fillId="7" borderId="6" xfId="0" applyFont="1" applyFill="1" applyBorder="1" applyAlignment="1">
      <alignment vertical="center" wrapText="1"/>
    </xf>
    <xf numFmtId="4" fontId="19" fillId="7" borderId="6" xfId="0" applyNumberFormat="1" applyFont="1" applyFill="1" applyBorder="1" applyAlignment="1">
      <alignment horizontal="right" vertical="center" wrapText="1"/>
    </xf>
    <xf numFmtId="0" fontId="4" fillId="0" borderId="0" xfId="0" applyFont="1"/>
    <xf numFmtId="0" fontId="19" fillId="8" borderId="5" xfId="0" applyFont="1" applyFill="1" applyBorder="1" applyAlignment="1">
      <alignment horizontal="left" vertical="center" wrapText="1"/>
    </xf>
    <xf numFmtId="0" fontId="20" fillId="0" borderId="5" xfId="0" applyFont="1" applyBorder="1" applyAlignment="1">
      <alignment horizontal="left" vertical="center" wrapText="1"/>
    </xf>
    <xf numFmtId="0" fontId="4" fillId="7" borderId="5" xfId="0" applyFont="1" applyFill="1" applyBorder="1" applyAlignment="1">
      <alignment horizontal="left" vertical="center" wrapText="1"/>
    </xf>
    <xf numFmtId="0" fontId="19" fillId="4" borderId="5" xfId="0" applyFont="1" applyFill="1" applyBorder="1" applyAlignment="1">
      <alignment horizontal="left" vertical="center" wrapText="1"/>
    </xf>
    <xf numFmtId="0" fontId="19" fillId="4" borderId="6" xfId="0" applyFont="1" applyFill="1" applyBorder="1" applyAlignment="1">
      <alignment vertical="center" wrapText="1"/>
    </xf>
    <xf numFmtId="4" fontId="19" fillId="4" borderId="6" xfId="0" applyNumberFormat="1" applyFont="1" applyFill="1" applyBorder="1" applyAlignment="1">
      <alignment horizontal="right" vertical="center" wrapText="1"/>
    </xf>
    <xf numFmtId="0" fontId="19" fillId="6" borderId="5" xfId="0" applyFont="1" applyFill="1" applyBorder="1" applyAlignment="1">
      <alignment horizontal="center" vertical="center" wrapText="1"/>
    </xf>
    <xf numFmtId="0" fontId="19" fillId="6" borderId="6" xfId="0" applyFont="1" applyFill="1" applyBorder="1" applyAlignment="1">
      <alignment horizontal="center" vertical="center" wrapText="1"/>
    </xf>
    <xf numFmtId="0" fontId="19" fillId="3" borderId="5" xfId="0" applyFont="1" applyFill="1" applyBorder="1" applyAlignment="1">
      <alignment horizontal="left" vertical="center" wrapText="1"/>
    </xf>
    <xf numFmtId="0" fontId="19" fillId="3" borderId="6" xfId="0" applyFont="1" applyFill="1" applyBorder="1" applyAlignment="1">
      <alignment vertical="center" wrapText="1"/>
    </xf>
    <xf numFmtId="4" fontId="19" fillId="3" borderId="6" xfId="0" applyNumberFormat="1" applyFont="1" applyFill="1" applyBorder="1" applyAlignment="1">
      <alignment horizontal="right" vertical="center" wrapText="1"/>
    </xf>
    <xf numFmtId="0" fontId="19" fillId="2" borderId="5" xfId="0" applyFont="1" applyFill="1" applyBorder="1" applyAlignment="1">
      <alignment horizontal="left" vertical="center" wrapText="1"/>
    </xf>
    <xf numFmtId="0" fontId="19" fillId="2" borderId="6" xfId="0" applyFont="1" applyFill="1" applyBorder="1" applyAlignment="1">
      <alignment vertical="center" wrapText="1"/>
    </xf>
    <xf numFmtId="4" fontId="4" fillId="2" borderId="6" xfId="0" applyNumberFormat="1" applyFont="1" applyFill="1" applyBorder="1" applyAlignment="1">
      <alignment horizontal="right" vertical="center" wrapText="1"/>
    </xf>
    <xf numFmtId="0" fontId="20" fillId="5" borderId="5" xfId="0" applyFont="1" applyFill="1" applyBorder="1" applyAlignment="1">
      <alignment horizontal="left" vertical="center" wrapText="1"/>
    </xf>
    <xf numFmtId="0" fontId="20" fillId="5" borderId="6" xfId="0" applyFont="1" applyFill="1" applyBorder="1" applyAlignment="1">
      <alignment vertical="center" wrapText="1"/>
    </xf>
    <xf numFmtId="4" fontId="2" fillId="5" borderId="6" xfId="0" applyNumberFormat="1" applyFont="1" applyFill="1" applyBorder="1" applyAlignment="1">
      <alignment horizontal="right" vertical="center" wrapText="1"/>
    </xf>
    <xf numFmtId="4" fontId="2" fillId="0" borderId="6" xfId="0" applyNumberFormat="1" applyFont="1" applyBorder="1" applyAlignment="1">
      <alignment horizontal="right" vertical="center" wrapText="1"/>
    </xf>
    <xf numFmtId="4" fontId="20" fillId="5" borderId="6" xfId="0" applyNumberFormat="1" applyFont="1" applyFill="1" applyBorder="1" applyAlignment="1">
      <alignment horizontal="right" vertical="center" wrapText="1"/>
    </xf>
    <xf numFmtId="4" fontId="17" fillId="6" borderId="6" xfId="0" applyNumberFormat="1" applyFont="1" applyFill="1" applyBorder="1" applyAlignment="1">
      <alignment horizontal="center" vertical="center" wrapText="1"/>
    </xf>
    <xf numFmtId="4" fontId="19" fillId="6" borderId="6" xfId="0" applyNumberFormat="1" applyFont="1" applyFill="1" applyBorder="1" applyAlignment="1">
      <alignment horizontal="center" vertical="center" wrapText="1"/>
    </xf>
    <xf numFmtId="0" fontId="21" fillId="0" borderId="0" xfId="0" applyFont="1" applyAlignment="1">
      <alignment vertical="center"/>
    </xf>
    <xf numFmtId="0" fontId="22" fillId="0" borderId="0" xfId="0" applyFont="1" applyAlignment="1">
      <alignment vertical="center"/>
    </xf>
    <xf numFmtId="0" fontId="21" fillId="0" borderId="0" xfId="0" applyFont="1" applyAlignment="1">
      <alignment horizontal="justify" vertical="center"/>
    </xf>
    <xf numFmtId="0" fontId="22" fillId="0" borderId="0" xfId="0" applyFont="1" applyAlignment="1">
      <alignment horizontal="justify" vertical="center"/>
    </xf>
    <xf numFmtId="0" fontId="24" fillId="0" borderId="0" xfId="0" applyFont="1" applyAlignment="1">
      <alignment horizontal="justify" vertical="center"/>
    </xf>
    <xf numFmtId="0" fontId="28" fillId="0" borderId="0" xfId="0" applyFont="1" applyAlignment="1">
      <alignment horizontal="justify" vertical="center"/>
    </xf>
    <xf numFmtId="0" fontId="29" fillId="9" borderId="8" xfId="0" applyFont="1" applyFill="1" applyBorder="1" applyAlignment="1">
      <alignment horizontal="center" vertical="center" wrapText="1"/>
    </xf>
    <xf numFmtId="0" fontId="29" fillId="9" borderId="6" xfId="0" applyFont="1" applyFill="1" applyBorder="1" applyAlignment="1">
      <alignment horizontal="center" vertical="center" wrapText="1"/>
    </xf>
    <xf numFmtId="16" fontId="29" fillId="9" borderId="6" xfId="0" applyNumberFormat="1" applyFont="1" applyFill="1" applyBorder="1" applyAlignment="1">
      <alignment horizontal="center" vertical="center" wrapText="1"/>
    </xf>
    <xf numFmtId="0" fontId="24" fillId="0" borderId="5" xfId="0" applyFont="1" applyBorder="1" applyAlignment="1">
      <alignment horizontal="justify" vertical="center" wrapText="1"/>
    </xf>
    <xf numFmtId="4" fontId="24" fillId="0" borderId="6" xfId="0" applyNumberFormat="1" applyFont="1" applyBorder="1" applyAlignment="1">
      <alignment horizontal="right" vertical="center" wrapText="1"/>
    </xf>
    <xf numFmtId="10" fontId="24" fillId="0" borderId="6" xfId="0" applyNumberFormat="1" applyFont="1" applyBorder="1" applyAlignment="1">
      <alignment horizontal="right" vertical="center" wrapText="1"/>
    </xf>
    <xf numFmtId="0" fontId="24" fillId="0" borderId="5" xfId="0" applyFont="1" applyBorder="1" applyAlignment="1">
      <alignment vertical="center" wrapText="1"/>
    </xf>
    <xf numFmtId="4" fontId="24" fillId="0" borderId="6" xfId="0" applyNumberFormat="1" applyFont="1" applyBorder="1" applyAlignment="1">
      <alignment vertical="center" wrapText="1"/>
    </xf>
    <xf numFmtId="0" fontId="24" fillId="0" borderId="6" xfId="0" applyFont="1" applyBorder="1" applyAlignment="1">
      <alignment horizontal="right" vertical="center" wrapText="1"/>
    </xf>
    <xf numFmtId="0" fontId="29" fillId="10" borderId="5" xfId="0" applyFont="1" applyFill="1" applyBorder="1" applyAlignment="1">
      <alignment horizontal="justify" vertical="center" wrapText="1"/>
    </xf>
    <xf numFmtId="4" fontId="29" fillId="10" borderId="6" xfId="0" applyNumberFormat="1" applyFont="1" applyFill="1" applyBorder="1" applyAlignment="1">
      <alignment vertical="center" wrapText="1"/>
    </xf>
    <xf numFmtId="4" fontId="29" fillId="10" borderId="6" xfId="0" applyNumberFormat="1" applyFont="1" applyFill="1" applyBorder="1" applyAlignment="1">
      <alignment horizontal="right" vertical="center" wrapText="1"/>
    </xf>
    <xf numFmtId="0" fontId="32" fillId="0" borderId="0" xfId="0" applyFont="1" applyAlignment="1">
      <alignment horizontal="justify" vertical="center"/>
    </xf>
    <xf numFmtId="0" fontId="23" fillId="0" borderId="0" xfId="0" applyFont="1" applyAlignment="1">
      <alignment horizontal="justify" vertical="center"/>
    </xf>
    <xf numFmtId="0" fontId="21" fillId="9" borderId="7" xfId="0" applyFont="1" applyFill="1" applyBorder="1" applyAlignment="1">
      <alignment horizontal="center" vertical="center" wrapText="1"/>
    </xf>
    <xf numFmtId="0" fontId="33" fillId="9" borderId="9" xfId="0" applyFont="1" applyFill="1" applyBorder="1" applyAlignment="1">
      <alignment horizontal="center" vertical="center" wrapText="1"/>
    </xf>
    <xf numFmtId="0" fontId="30" fillId="9" borderId="5" xfId="0" applyFont="1" applyFill="1" applyBorder="1" applyAlignment="1">
      <alignment horizontal="center" vertical="center" wrapText="1"/>
    </xf>
    <xf numFmtId="0" fontId="29" fillId="9" borderId="10" xfId="0" applyFont="1" applyFill="1" applyBorder="1" applyAlignment="1">
      <alignment horizontal="center" vertical="center" wrapText="1"/>
    </xf>
    <xf numFmtId="0" fontId="0" fillId="9" borderId="6" xfId="0" applyFill="1" applyBorder="1" applyAlignment="1">
      <alignment vertical="center" wrapText="1"/>
    </xf>
    <xf numFmtId="16" fontId="29" fillId="9" borderId="10" xfId="0" applyNumberFormat="1" applyFont="1" applyFill="1" applyBorder="1" applyAlignment="1">
      <alignment horizontal="center" vertical="center" wrapText="1"/>
    </xf>
    <xf numFmtId="0" fontId="30" fillId="0" borderId="0" xfId="0" applyFont="1" applyAlignment="1">
      <alignment horizontal="justify" vertical="center"/>
    </xf>
    <xf numFmtId="10" fontId="24" fillId="0" borderId="6" xfId="0" applyNumberFormat="1" applyFont="1" applyBorder="1" applyAlignment="1">
      <alignment vertical="center" wrapText="1"/>
    </xf>
    <xf numFmtId="0" fontId="4" fillId="0" borderId="0" xfId="0" applyFont="1" applyAlignment="1">
      <alignment wrapText="1"/>
    </xf>
    <xf numFmtId="4" fontId="4" fillId="0" borderId="0" xfId="0" applyNumberFormat="1" applyFont="1"/>
    <xf numFmtId="0" fontId="18" fillId="5" borderId="0" xfId="0" applyFont="1" applyFill="1" applyAlignment="1">
      <alignment vertical="center" wrapText="1"/>
    </xf>
    <xf numFmtId="0" fontId="16" fillId="5" borderId="0" xfId="0" applyFont="1" applyFill="1" applyAlignment="1">
      <alignment vertical="center" wrapText="1"/>
    </xf>
    <xf numFmtId="4" fontId="16" fillId="5" borderId="0" xfId="0" applyNumberFormat="1" applyFont="1" applyFill="1" applyAlignment="1">
      <alignment horizontal="right" vertical="center" wrapText="1"/>
    </xf>
    <xf numFmtId="4" fontId="16" fillId="5" borderId="0" xfId="0" applyNumberFormat="1" applyFont="1" applyFill="1" applyAlignment="1">
      <alignment vertical="center" wrapText="1"/>
    </xf>
    <xf numFmtId="4" fontId="19" fillId="2" borderId="6" xfId="0" applyNumberFormat="1" applyFont="1" applyFill="1" applyBorder="1" applyAlignment="1">
      <alignment horizontal="right" vertical="center" wrapText="1"/>
    </xf>
    <xf numFmtId="4" fontId="22" fillId="0" borderId="0" xfId="0" applyNumberFormat="1" applyFont="1" applyAlignment="1">
      <alignment vertical="center"/>
    </xf>
    <xf numFmtId="1" fontId="19" fillId="6" borderId="6" xfId="0" applyNumberFormat="1" applyFont="1" applyFill="1" applyBorder="1" applyAlignment="1">
      <alignment horizontal="center" vertical="center" wrapText="1"/>
    </xf>
    <xf numFmtId="0" fontId="27" fillId="0" borderId="0" xfId="0" applyFont="1" applyAlignment="1">
      <alignment horizontal="justify" vertical="center"/>
    </xf>
    <xf numFmtId="0" fontId="34" fillId="0" borderId="0" xfId="0" applyFont="1" applyAlignment="1">
      <alignment horizontal="justify" vertical="center"/>
    </xf>
    <xf numFmtId="0" fontId="35" fillId="0" borderId="0" xfId="0" applyFont="1"/>
    <xf numFmtId="4" fontId="35" fillId="0" borderId="0" xfId="0" applyNumberFormat="1" applyFont="1"/>
    <xf numFmtId="0" fontId="34" fillId="0" borderId="0" xfId="0" applyFont="1" applyAlignment="1">
      <alignment horizontal="left" vertical="center" wrapText="1"/>
    </xf>
    <xf numFmtId="0" fontId="36" fillId="0" borderId="0" xfId="0" applyFont="1" applyAlignment="1">
      <alignment horizontal="justify" vertical="center"/>
    </xf>
    <xf numFmtId="0" fontId="37" fillId="0" borderId="0" xfId="0" applyFont="1"/>
    <xf numFmtId="4" fontId="37" fillId="0" borderId="0" xfId="0" applyNumberFormat="1" applyFont="1"/>
    <xf numFmtId="4" fontId="17" fillId="5" borderId="6" xfId="0" applyNumberFormat="1" applyFont="1" applyFill="1" applyBorder="1" applyAlignment="1">
      <alignment horizontal="right" vertical="center" wrapText="1"/>
    </xf>
    <xf numFmtId="0" fontId="0" fillId="2" borderId="0" xfId="0" applyFill="1"/>
    <xf numFmtId="4" fontId="20" fillId="2" borderId="6" xfId="0" applyNumberFormat="1" applyFont="1" applyFill="1" applyBorder="1" applyAlignment="1">
      <alignment horizontal="right" vertical="center" wrapText="1"/>
    </xf>
    <xf numFmtId="0" fontId="24" fillId="0" borderId="5" xfId="0" applyFont="1" applyBorder="1" applyAlignment="1">
      <alignment horizontal="left" vertical="center" wrapText="1"/>
    </xf>
    <xf numFmtId="4" fontId="3" fillId="2" borderId="6" xfId="0" applyNumberFormat="1" applyFont="1" applyFill="1" applyBorder="1" applyAlignment="1">
      <alignment horizontal="right" vertical="center" wrapText="1"/>
    </xf>
    <xf numFmtId="4" fontId="19" fillId="6" borderId="6" xfId="0" applyNumberFormat="1" applyFont="1" applyFill="1" applyBorder="1" applyAlignment="1">
      <alignment horizontal="right" vertical="center" wrapText="1"/>
    </xf>
    <xf numFmtId="4" fontId="3" fillId="5" borderId="6" xfId="0" applyNumberFormat="1" applyFont="1" applyFill="1" applyBorder="1" applyAlignment="1">
      <alignment horizontal="right" vertical="center" wrapText="1"/>
    </xf>
    <xf numFmtId="4" fontId="4" fillId="3" borderId="6" xfId="0" applyNumberFormat="1" applyFont="1" applyFill="1" applyBorder="1" applyAlignment="1">
      <alignment horizontal="right" vertical="center" wrapText="1"/>
    </xf>
    <xf numFmtId="4" fontId="39" fillId="0" borderId="1" xfId="0" applyNumberFormat="1" applyFont="1" applyBorder="1"/>
    <xf numFmtId="2" fontId="0" fillId="0" borderId="2" xfId="0" applyNumberFormat="1" applyBorder="1" applyAlignment="1">
      <alignment wrapText="1"/>
    </xf>
    <xf numFmtId="49" fontId="0" fillId="0" borderId="0" xfId="0" applyNumberFormat="1"/>
    <xf numFmtId="0" fontId="40" fillId="0" borderId="0" xfId="0" applyFont="1" applyAlignment="1">
      <alignment horizontal="justify" vertical="center"/>
    </xf>
    <xf numFmtId="49" fontId="41" fillId="0" borderId="0" xfId="0" applyNumberFormat="1" applyFont="1" applyAlignment="1">
      <alignment horizontal="left" vertical="center"/>
    </xf>
    <xf numFmtId="0" fontId="40" fillId="0" borderId="2" xfId="0" applyFont="1" applyBorder="1" applyAlignment="1">
      <alignment wrapText="1"/>
    </xf>
    <xf numFmtId="0" fontId="41" fillId="0" borderId="2" xfId="0" applyFont="1" applyBorder="1" applyAlignment="1">
      <alignment wrapText="1"/>
    </xf>
    <xf numFmtId="0" fontId="0" fillId="0" borderId="0" xfId="0" applyAlignment="1">
      <alignment horizontal="left"/>
    </xf>
    <xf numFmtId="0" fontId="40" fillId="0" borderId="0" xfId="0" applyFont="1" applyAlignment="1">
      <alignment horizontal="left"/>
    </xf>
    <xf numFmtId="0" fontId="40" fillId="4" borderId="1" xfId="0" applyFont="1" applyFill="1" applyBorder="1" applyAlignment="1">
      <alignment horizontal="center" vertical="center"/>
    </xf>
    <xf numFmtId="0" fontId="40" fillId="4" borderId="1" xfId="0" applyFont="1" applyFill="1" applyBorder="1" applyAlignment="1">
      <alignment horizontal="center" vertical="center" wrapText="1"/>
    </xf>
    <xf numFmtId="0" fontId="40" fillId="0" borderId="1" xfId="0" applyFont="1" applyBorder="1" applyAlignment="1">
      <alignment horizontal="left"/>
    </xf>
    <xf numFmtId="0" fontId="41" fillId="0" borderId="1" xfId="0" applyFont="1" applyBorder="1" applyAlignment="1">
      <alignment horizontal="center"/>
    </xf>
    <xf numFmtId="4" fontId="41" fillId="0" borderId="1" xfId="0" applyNumberFormat="1" applyFont="1" applyBorder="1"/>
    <xf numFmtId="4" fontId="40" fillId="4" borderId="1" xfId="0" applyNumberFormat="1" applyFont="1" applyFill="1" applyBorder="1"/>
    <xf numFmtId="0" fontId="40" fillId="0" borderId="1" xfId="0" applyFont="1" applyBorder="1" applyAlignment="1">
      <alignment horizontal="left" wrapText="1"/>
    </xf>
    <xf numFmtId="1" fontId="41" fillId="0" borderId="1" xfId="0" applyNumberFormat="1" applyFont="1" applyBorder="1" applyAlignment="1">
      <alignment horizontal="center"/>
    </xf>
    <xf numFmtId="4" fontId="41" fillId="0" borderId="0" xfId="0" applyNumberFormat="1" applyFont="1"/>
    <xf numFmtId="0" fontId="40" fillId="4" borderId="1" xfId="0" applyFont="1" applyFill="1" applyBorder="1"/>
    <xf numFmtId="0" fontId="41" fillId="0" borderId="0" xfId="0" applyFont="1"/>
    <xf numFmtId="4" fontId="1" fillId="5" borderId="6" xfId="0" applyNumberFormat="1" applyFont="1" applyFill="1" applyBorder="1" applyAlignment="1">
      <alignment horizontal="right" vertical="center" wrapText="1"/>
    </xf>
    <xf numFmtId="4" fontId="1" fillId="0" borderId="6" xfId="0" applyNumberFormat="1" applyFont="1" applyBorder="1" applyAlignment="1">
      <alignment horizontal="right" vertical="center" wrapText="1"/>
    </xf>
    <xf numFmtId="0" fontId="20" fillId="2" borderId="6" xfId="0" applyFont="1" applyFill="1" applyBorder="1" applyAlignment="1">
      <alignment vertical="center" wrapText="1"/>
    </xf>
    <xf numFmtId="4" fontId="43" fillId="0" borderId="1" xfId="0" applyNumberFormat="1" applyFont="1" applyBorder="1"/>
    <xf numFmtId="4" fontId="35" fillId="0" borderId="1" xfId="0" applyNumberFormat="1" applyFont="1" applyBorder="1"/>
    <xf numFmtId="4" fontId="17" fillId="2" borderId="6" xfId="0" applyNumberFormat="1" applyFont="1" applyFill="1" applyBorder="1" applyAlignment="1">
      <alignment horizontal="right" vertical="center" wrapText="1"/>
    </xf>
    <xf numFmtId="0" fontId="17" fillId="5" borderId="5" xfId="0" applyFont="1" applyFill="1" applyBorder="1" applyAlignment="1">
      <alignment horizontal="left" vertical="center" wrapText="1"/>
    </xf>
    <xf numFmtId="0" fontId="17" fillId="5" borderId="6" xfId="0" applyFont="1" applyFill="1" applyBorder="1" applyAlignment="1">
      <alignment vertical="center" wrapText="1"/>
    </xf>
    <xf numFmtId="4" fontId="0" fillId="5" borderId="0" xfId="0" applyNumberFormat="1" applyFill="1"/>
    <xf numFmtId="0" fontId="0" fillId="5" borderId="0" xfId="0" applyFill="1"/>
    <xf numFmtId="0" fontId="41" fillId="0" borderId="0" xfId="0" applyFont="1" applyAlignment="1">
      <alignment horizontal="left" vertical="center" wrapText="1"/>
    </xf>
    <xf numFmtId="4" fontId="41" fillId="0" borderId="0" xfId="0" applyNumberFormat="1" applyFont="1" applyAlignment="1">
      <alignment horizontal="center"/>
    </xf>
    <xf numFmtId="0" fontId="39" fillId="0" borderId="2" xfId="0" applyFont="1" applyBorder="1" applyAlignment="1">
      <alignment horizontal="center" wrapText="1"/>
    </xf>
    <xf numFmtId="0" fontId="39" fillId="0" borderId="11" xfId="0" applyFont="1" applyBorder="1" applyAlignment="1">
      <alignment horizontal="center" wrapText="1"/>
    </xf>
    <xf numFmtId="0" fontId="39" fillId="0" borderId="12" xfId="0" applyFont="1" applyBorder="1" applyAlignment="1">
      <alignment horizontal="center" wrapText="1"/>
    </xf>
    <xf numFmtId="0" fontId="39" fillId="0" borderId="2" xfId="0" applyFont="1" applyBorder="1" applyAlignment="1">
      <alignment horizontal="center"/>
    </xf>
    <xf numFmtId="0" fontId="39" fillId="0" borderId="11" xfId="0" applyFont="1" applyBorder="1" applyAlignment="1">
      <alignment horizontal="center"/>
    </xf>
    <xf numFmtId="0" fontId="39" fillId="0" borderId="12" xfId="0" applyFont="1" applyBorder="1" applyAlignment="1">
      <alignment horizontal="center"/>
    </xf>
    <xf numFmtId="0" fontId="41" fillId="5" borderId="0" xfId="0" applyFont="1" applyFill="1" applyAlignment="1">
      <alignment horizontal="left" vertical="center" wrapText="1"/>
    </xf>
    <xf numFmtId="49" fontId="41" fillId="0" borderId="0" xfId="0" applyNumberFormat="1" applyFont="1" applyAlignment="1">
      <alignment horizontal="left" vertical="center"/>
    </xf>
    <xf numFmtId="49" fontId="30" fillId="0" borderId="0" xfId="0" applyNumberFormat="1" applyFont="1" applyAlignment="1">
      <alignment horizontal="left" vertical="center"/>
    </xf>
    <xf numFmtId="0" fontId="30" fillId="0" borderId="0" xfId="0" applyFont="1" applyAlignment="1">
      <alignment horizontal="left" vertical="center"/>
    </xf>
    <xf numFmtId="0" fontId="24" fillId="0" borderId="0" xfId="0" applyFont="1" applyAlignment="1">
      <alignment horizontal="left" vertical="center" wrapText="1"/>
    </xf>
    <xf numFmtId="2" fontId="30" fillId="0" borderId="0" xfId="0" applyNumberFormat="1" applyFont="1" applyAlignment="1">
      <alignment horizontal="left" vertical="center" wrapText="1"/>
    </xf>
    <xf numFmtId="0" fontId="41" fillId="0" borderId="0" xfId="0" applyFont="1" applyAlignment="1">
      <alignment horizontal="left" vertical="center"/>
    </xf>
    <xf numFmtId="0" fontId="38" fillId="0" borderId="0" xfId="0" applyFont="1" applyAlignment="1">
      <alignment horizontal="left" vertical="center"/>
    </xf>
    <xf numFmtId="49" fontId="42" fillId="5" borderId="0" xfId="0" applyNumberFormat="1" applyFont="1" applyFill="1" applyAlignment="1">
      <alignment horizontal="left" vertical="center" wrapText="1"/>
    </xf>
    <xf numFmtId="49" fontId="46" fillId="5" borderId="0" xfId="0" applyNumberFormat="1" applyFont="1" applyFill="1" applyAlignment="1">
      <alignment horizontal="left" vertical="center" wrapText="1"/>
    </xf>
    <xf numFmtId="49" fontId="30" fillId="0" borderId="0" xfId="0" applyNumberFormat="1" applyFont="1" applyAlignment="1">
      <alignment horizontal="left" vertical="center" wrapText="1"/>
    </xf>
    <xf numFmtId="0" fontId="25" fillId="0" borderId="0" xfId="0" applyFont="1" applyAlignment="1">
      <alignment horizontal="left" vertical="center" wrapText="1"/>
    </xf>
    <xf numFmtId="0" fontId="4" fillId="0" borderId="0" xfId="0" applyFont="1" applyAlignment="1">
      <alignment horizontal="center"/>
    </xf>
    <xf numFmtId="0" fontId="25" fillId="0" borderId="0" xfId="0" applyFont="1" applyAlignment="1">
      <alignment horizontal="left" vertical="center"/>
    </xf>
    <xf numFmtId="0" fontId="19" fillId="2" borderId="7" xfId="0" applyFont="1" applyFill="1" applyBorder="1" applyAlignment="1">
      <alignment horizontal="left" vertical="center" wrapText="1"/>
    </xf>
    <xf numFmtId="0" fontId="19" fillId="2" borderId="5" xfId="0" applyFont="1" applyFill="1" applyBorder="1" applyAlignment="1">
      <alignment horizontal="left" vertical="center" wrapText="1"/>
    </xf>
    <xf numFmtId="0" fontId="19" fillId="2" borderId="7" xfId="0" applyFont="1" applyFill="1" applyBorder="1" applyAlignment="1">
      <alignment vertical="center" wrapText="1"/>
    </xf>
    <xf numFmtId="0" fontId="19" fillId="2" borderId="5" xfId="0" applyFont="1" applyFill="1" applyBorder="1" applyAlignment="1">
      <alignment vertical="center" wrapText="1"/>
    </xf>
    <xf numFmtId="4" fontId="19" fillId="2" borderId="7" xfId="0" applyNumberFormat="1" applyFont="1" applyFill="1" applyBorder="1" applyAlignment="1">
      <alignment horizontal="right" vertical="center" wrapText="1"/>
    </xf>
    <xf numFmtId="4" fontId="19" fillId="2" borderId="5" xfId="0" applyNumberFormat="1" applyFont="1" applyFill="1" applyBorder="1" applyAlignment="1">
      <alignment horizontal="right" vertical="center" wrapText="1"/>
    </xf>
    <xf numFmtId="0" fontId="4" fillId="0" borderId="0" xfId="0" applyFont="1" applyAlignment="1">
      <alignment horizontal="left"/>
    </xf>
    <xf numFmtId="4" fontId="4" fillId="2" borderId="7" xfId="0" applyNumberFormat="1" applyFont="1" applyFill="1" applyBorder="1" applyAlignment="1">
      <alignment horizontal="right" vertical="center" wrapText="1"/>
    </xf>
    <xf numFmtId="4" fontId="4" fillId="2" borderId="5" xfId="0" applyNumberFormat="1" applyFont="1" applyFill="1" applyBorder="1" applyAlignment="1">
      <alignment horizontal="right" vertical="center" wrapText="1"/>
    </xf>
    <xf numFmtId="0" fontId="30" fillId="9" borderId="7" xfId="0" applyFont="1" applyFill="1" applyBorder="1" applyAlignment="1">
      <alignment horizontal="left" vertical="center" wrapText="1" indent="5"/>
    </xf>
    <xf numFmtId="0" fontId="30" fillId="9" borderId="5" xfId="0" applyFont="1" applyFill="1" applyBorder="1" applyAlignment="1">
      <alignment horizontal="left" vertical="center" wrapText="1" indent="5"/>
    </xf>
    <xf numFmtId="0" fontId="22" fillId="0" borderId="0" xfId="0" applyFont="1" applyAlignment="1">
      <alignment horizontal="left" vertical="center"/>
    </xf>
    <xf numFmtId="0" fontId="21" fillId="0" borderId="0" xfId="0" applyFont="1" applyAlignment="1">
      <alignment horizontal="left" vertical="center"/>
    </xf>
    <xf numFmtId="16" fontId="29" fillId="9" borderId="7" xfId="0" applyNumberFormat="1" applyFont="1" applyFill="1" applyBorder="1" applyAlignment="1">
      <alignment horizontal="center" vertical="center" wrapText="1"/>
    </xf>
    <xf numFmtId="16" fontId="29" fillId="9" borderId="5" xfId="0" applyNumberFormat="1" applyFont="1" applyFill="1" applyBorder="1" applyAlignment="1">
      <alignment horizontal="center" vertical="center" wrapText="1"/>
    </xf>
    <xf numFmtId="0" fontId="30" fillId="9" borderId="7" xfId="0" applyFont="1" applyFill="1" applyBorder="1" applyAlignment="1">
      <alignment horizontal="center" vertical="center" wrapText="1"/>
    </xf>
    <xf numFmtId="0" fontId="30" fillId="9" borderId="5" xfId="0" applyFont="1" applyFill="1" applyBorder="1" applyAlignment="1">
      <alignment horizontal="center" vertical="center" wrapText="1"/>
    </xf>
    <xf numFmtId="0" fontId="40" fillId="0" borderId="0" xfId="0" applyFont="1" applyAlignment="1">
      <alignment horizontal="left"/>
    </xf>
    <xf numFmtId="0" fontId="0" fillId="0" borderId="0" xfId="0" applyAlignment="1">
      <alignment horizontal="center"/>
    </xf>
    <xf numFmtId="0" fontId="42" fillId="0" borderId="0" xfId="0" applyFont="1" applyAlignment="1">
      <alignment horizontal="left" vertical="center"/>
    </xf>
    <xf numFmtId="0" fontId="22" fillId="0" borderId="0" xfId="0" applyFont="1" applyAlignment="1">
      <alignment horizontal="left" vertical="center" wrapText="1"/>
    </xf>
    <xf numFmtId="0" fontId="29" fillId="9" borderId="7" xfId="0" applyFont="1" applyFill="1" applyBorder="1" applyAlignment="1">
      <alignment horizontal="justify" vertical="center" wrapText="1"/>
    </xf>
    <xf numFmtId="0" fontId="29" fillId="9" borderId="5" xfId="0" applyFont="1" applyFill="1" applyBorder="1" applyAlignment="1">
      <alignment horizontal="justify" vertical="center" wrapText="1"/>
    </xf>
    <xf numFmtId="0" fontId="44" fillId="0" borderId="0" xfId="0" applyFont="1" applyAlignment="1">
      <alignment horizontal="left" vertical="center"/>
    </xf>
    <xf numFmtId="0" fontId="27" fillId="0" borderId="0" xfId="0" applyFont="1" applyAlignment="1">
      <alignment horizontal="left" vertical="center"/>
    </xf>
  </cellXfs>
  <cellStyles count="1">
    <cellStyle name="Normalno"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331"/>
  <sheetViews>
    <sheetView tabSelected="1" zoomScaleNormal="100" workbookViewId="0">
      <selection activeCell="A4" sqref="A4"/>
    </sheetView>
  </sheetViews>
  <sheetFormatPr defaultRowHeight="15" x14ac:dyDescent="0.25"/>
  <cols>
    <col min="1" max="1" width="53.140625" customWidth="1"/>
    <col min="2" max="2" width="17.5703125" style="4" customWidth="1"/>
    <col min="3" max="3" width="16.28515625" style="4" customWidth="1"/>
    <col min="4" max="4" width="15.28515625" style="4" bestFit="1" customWidth="1"/>
    <col min="5" max="5" width="13.140625" style="4" bestFit="1" customWidth="1"/>
    <col min="6" max="6" width="11.28515625" style="4" bestFit="1" customWidth="1"/>
    <col min="7" max="7" width="9.42578125" style="4" customWidth="1"/>
    <col min="8" max="8" width="10.140625" bestFit="1" customWidth="1"/>
  </cols>
  <sheetData>
    <row r="1" spans="1:7" x14ac:dyDescent="0.25">
      <c r="A1" t="s">
        <v>0</v>
      </c>
    </row>
    <row r="2" spans="1:7" x14ac:dyDescent="0.25">
      <c r="A2" t="s">
        <v>1</v>
      </c>
    </row>
    <row r="3" spans="1:7" x14ac:dyDescent="0.25">
      <c r="A3" t="s">
        <v>2</v>
      </c>
    </row>
    <row r="4" spans="1:7" x14ac:dyDescent="0.25">
      <c r="A4" t="s">
        <v>306</v>
      </c>
    </row>
    <row r="5" spans="1:7" x14ac:dyDescent="0.25">
      <c r="A5" t="s">
        <v>213</v>
      </c>
    </row>
    <row r="6" spans="1:7" x14ac:dyDescent="0.25">
      <c r="A6" t="s">
        <v>304</v>
      </c>
    </row>
    <row r="8" spans="1:7" x14ac:dyDescent="0.25">
      <c r="A8" s="201" t="s">
        <v>305</v>
      </c>
      <c r="B8" s="201"/>
      <c r="C8" s="201"/>
      <c r="D8" s="201"/>
      <c r="E8" s="201"/>
      <c r="F8" s="201"/>
      <c r="G8" s="201"/>
    </row>
    <row r="10" spans="1:7" x14ac:dyDescent="0.25">
      <c r="A10" s="209" t="s">
        <v>3</v>
      </c>
      <c r="B10" s="209"/>
      <c r="C10" s="209"/>
      <c r="D10" s="209"/>
      <c r="E10" s="209"/>
      <c r="F10" s="209"/>
      <c r="G10" s="209"/>
    </row>
    <row r="12" spans="1:7" x14ac:dyDescent="0.25">
      <c r="A12" s="201" t="s">
        <v>4</v>
      </c>
      <c r="B12" s="201"/>
      <c r="C12" s="201"/>
      <c r="D12" s="201"/>
      <c r="E12" s="201"/>
      <c r="F12" s="201"/>
      <c r="G12" s="201"/>
    </row>
    <row r="13" spans="1:7" x14ac:dyDescent="0.25">
      <c r="A13" t="s">
        <v>217</v>
      </c>
      <c r="B13"/>
      <c r="C13" s="4" t="s">
        <v>242</v>
      </c>
      <c r="D13"/>
    </row>
    <row r="15" spans="1:7" x14ac:dyDescent="0.25">
      <c r="A15" s="1" t="s">
        <v>5</v>
      </c>
      <c r="B15" s="5" t="s">
        <v>6</v>
      </c>
      <c r="C15" s="5" t="s">
        <v>221</v>
      </c>
      <c r="D15" s="5" t="s">
        <v>239</v>
      </c>
    </row>
    <row r="16" spans="1:7" x14ac:dyDescent="0.25">
      <c r="A16" s="2" t="s">
        <v>7</v>
      </c>
      <c r="B16" s="6">
        <v>4747156.07</v>
      </c>
      <c r="C16" s="6">
        <v>15758756</v>
      </c>
      <c r="D16" s="6">
        <v>2886639.57</v>
      </c>
    </row>
    <row r="17" spans="1:7" x14ac:dyDescent="0.25">
      <c r="A17" s="3" t="s">
        <v>214</v>
      </c>
      <c r="B17" s="6">
        <v>695341.85</v>
      </c>
      <c r="C17" s="6">
        <v>600000</v>
      </c>
      <c r="D17" s="6">
        <v>53773.64</v>
      </c>
    </row>
    <row r="18" spans="1:7" x14ac:dyDescent="0.25">
      <c r="A18" s="1" t="s">
        <v>8</v>
      </c>
      <c r="B18" s="7">
        <v>5442497.9199999999</v>
      </c>
      <c r="C18" s="7">
        <f>SUM(C16:C17)</f>
        <v>16358756</v>
      </c>
      <c r="D18" s="7">
        <v>2940413.21</v>
      </c>
    </row>
    <row r="19" spans="1:7" x14ac:dyDescent="0.25">
      <c r="A19" s="2" t="s">
        <v>9</v>
      </c>
      <c r="B19" s="6">
        <v>3354880.16</v>
      </c>
      <c r="C19" s="6">
        <v>6883756</v>
      </c>
      <c r="D19" s="6">
        <v>3012729.96</v>
      </c>
    </row>
    <row r="20" spans="1:7" x14ac:dyDescent="0.25">
      <c r="A20" s="2" t="s">
        <v>10</v>
      </c>
      <c r="B20" s="6">
        <v>998806.89</v>
      </c>
      <c r="C20" s="6">
        <v>9475000</v>
      </c>
      <c r="D20" s="6">
        <v>170107.3</v>
      </c>
    </row>
    <row r="21" spans="1:7" x14ac:dyDescent="0.25">
      <c r="A21" s="1" t="s">
        <v>11</v>
      </c>
      <c r="B21" s="7">
        <v>4353687.05</v>
      </c>
      <c r="C21" s="7">
        <f>SUM(C19:C20)</f>
        <v>16358756</v>
      </c>
      <c r="D21" s="7">
        <f>SUM(D19:D20)</f>
        <v>3182837.26</v>
      </c>
    </row>
    <row r="22" spans="1:7" x14ac:dyDescent="0.25">
      <c r="A22" s="1" t="s">
        <v>12</v>
      </c>
      <c r="B22" s="7">
        <f>B18-B21</f>
        <v>1088810.8700000001</v>
      </c>
      <c r="C22" s="7">
        <f>C18-C21</f>
        <v>0</v>
      </c>
      <c r="D22" s="7">
        <f>D18-D21</f>
        <v>-242424.04999999981</v>
      </c>
    </row>
    <row r="23" spans="1:7" ht="13.5" customHeight="1" x14ac:dyDescent="0.25">
      <c r="A23" s="183" t="s">
        <v>13</v>
      </c>
      <c r="B23" s="184"/>
      <c r="C23" s="184"/>
      <c r="D23" s="185"/>
    </row>
    <row r="24" spans="1:7" ht="30" customHeight="1" x14ac:dyDescent="0.25">
      <c r="A24" s="157" t="s">
        <v>14</v>
      </c>
      <c r="B24" s="6"/>
      <c r="C24" s="6"/>
      <c r="D24" s="6">
        <v>-1549555.79</v>
      </c>
    </row>
    <row r="25" spans="1:7" x14ac:dyDescent="0.25">
      <c r="A25" s="157" t="s">
        <v>15</v>
      </c>
      <c r="B25" s="6"/>
      <c r="C25" s="6"/>
      <c r="D25" s="175"/>
    </row>
    <row r="26" spans="1:7" x14ac:dyDescent="0.25">
      <c r="A26" s="186" t="s">
        <v>16</v>
      </c>
      <c r="B26" s="187"/>
      <c r="C26" s="187"/>
      <c r="D26" s="188"/>
    </row>
    <row r="27" spans="1:7" x14ac:dyDescent="0.25">
      <c r="A27" s="152" t="s">
        <v>215</v>
      </c>
      <c r="B27" s="6">
        <v>0</v>
      </c>
      <c r="C27" s="6">
        <v>0</v>
      </c>
      <c r="D27" s="6">
        <v>0</v>
      </c>
    </row>
    <row r="28" spans="1:7" x14ac:dyDescent="0.25">
      <c r="A28" s="3" t="s">
        <v>216</v>
      </c>
      <c r="B28" s="6">
        <v>0</v>
      </c>
      <c r="C28" s="6">
        <v>0</v>
      </c>
      <c r="D28" s="6">
        <v>0</v>
      </c>
    </row>
    <row r="29" spans="1:7" x14ac:dyDescent="0.25">
      <c r="A29" s="186" t="s">
        <v>17</v>
      </c>
      <c r="B29" s="187"/>
      <c r="C29" s="187"/>
      <c r="D29" s="188"/>
    </row>
    <row r="30" spans="1:7" ht="45" customHeight="1" x14ac:dyDescent="0.25">
      <c r="A30" s="156" t="s">
        <v>18</v>
      </c>
      <c r="B30" s="151"/>
      <c r="C30" s="151"/>
      <c r="D30" s="174"/>
    </row>
    <row r="31" spans="1:7" x14ac:dyDescent="0.25">
      <c r="A31" s="126"/>
      <c r="B31" s="127"/>
      <c r="C31" s="127"/>
      <c r="D31" s="127"/>
    </row>
    <row r="32" spans="1:7" x14ac:dyDescent="0.25">
      <c r="A32" s="221"/>
      <c r="B32" s="221"/>
      <c r="C32" s="221"/>
      <c r="D32" s="221"/>
      <c r="E32" s="221"/>
      <c r="F32" s="221"/>
      <c r="G32" s="221"/>
    </row>
    <row r="33" spans="1:7" ht="15.75" thickBot="1" x14ac:dyDescent="0.3">
      <c r="A33" s="62" t="s">
        <v>19</v>
      </c>
      <c r="B33" s="63"/>
      <c r="C33" s="64"/>
      <c r="D33" s="64"/>
      <c r="E33" s="64"/>
      <c r="F33" s="64"/>
      <c r="G33" s="64"/>
    </row>
    <row r="34" spans="1:7" ht="30.75" thickBot="1" x14ac:dyDescent="0.3">
      <c r="A34" s="53" t="s">
        <v>20</v>
      </c>
      <c r="B34" s="54" t="s">
        <v>21</v>
      </c>
      <c r="C34" s="55" t="s">
        <v>73</v>
      </c>
      <c r="D34" s="55" t="s">
        <v>241</v>
      </c>
      <c r="E34" s="55" t="s">
        <v>240</v>
      </c>
      <c r="F34" s="55" t="s">
        <v>210</v>
      </c>
      <c r="G34" s="55" t="s">
        <v>211</v>
      </c>
    </row>
    <row r="35" spans="1:7" ht="15.75" thickBot="1" x14ac:dyDescent="0.3">
      <c r="A35" s="56">
        <v>1</v>
      </c>
      <c r="B35" s="57">
        <v>2</v>
      </c>
      <c r="C35" s="96">
        <v>3</v>
      </c>
      <c r="D35" s="61">
        <v>4</v>
      </c>
      <c r="E35" s="61">
        <v>5</v>
      </c>
      <c r="F35" s="61">
        <v>6</v>
      </c>
      <c r="G35" s="61">
        <v>7</v>
      </c>
    </row>
    <row r="36" spans="1:7" ht="30.75" thickBot="1" x14ac:dyDescent="0.3">
      <c r="A36" s="47">
        <v>6</v>
      </c>
      <c r="B36" s="48" t="s">
        <v>27</v>
      </c>
      <c r="C36" s="49">
        <f>C37+C46+C57+C66+C79</f>
        <v>4747156.0700000012</v>
      </c>
      <c r="D36" s="49">
        <f t="shared" ref="D36:E36" si="0">D37+D46+D57+D66+D79</f>
        <v>15758756</v>
      </c>
      <c r="E36" s="49">
        <f t="shared" si="0"/>
        <v>2886639.5700000003</v>
      </c>
      <c r="F36" s="49">
        <f>E36/C36*100</f>
        <v>60.807766322289879</v>
      </c>
      <c r="G36" s="49">
        <f>E36/D36*100</f>
        <v>18.317686814872953</v>
      </c>
    </row>
    <row r="37" spans="1:7" ht="15.75" thickBot="1" x14ac:dyDescent="0.3">
      <c r="A37" s="44">
        <v>61</v>
      </c>
      <c r="B37" s="45" t="s">
        <v>28</v>
      </c>
      <c r="C37" s="46">
        <f>SUM(C38+C40+C43)</f>
        <v>549284.49</v>
      </c>
      <c r="D37" s="46">
        <f t="shared" ref="D37:E37" si="1">SUM(D38+D40+D43)</f>
        <v>4564756</v>
      </c>
      <c r="E37" s="46">
        <f t="shared" si="1"/>
        <v>742594.63</v>
      </c>
      <c r="F37" s="46">
        <f t="shared" ref="F37:F91" si="2">E37/C37*100</f>
        <v>135.19308182177144</v>
      </c>
      <c r="G37" s="46">
        <f t="shared" ref="G37:G91" si="3">E37/D37*100</f>
        <v>16.268002714712463</v>
      </c>
    </row>
    <row r="38" spans="1:7" ht="30.75" thickBot="1" x14ac:dyDescent="0.3">
      <c r="A38" s="41">
        <v>611</v>
      </c>
      <c r="B38" s="42" t="s">
        <v>29</v>
      </c>
      <c r="C38" s="176">
        <v>486668.98</v>
      </c>
      <c r="D38" s="43">
        <v>4128256</v>
      </c>
      <c r="E38" s="43">
        <v>673502.23</v>
      </c>
      <c r="F38" s="43">
        <f t="shared" si="2"/>
        <v>138.39021135063919</v>
      </c>
      <c r="G38" s="43">
        <f t="shared" si="3"/>
        <v>16.314449249271362</v>
      </c>
    </row>
    <row r="39" spans="1:7" ht="60.75" thickBot="1" x14ac:dyDescent="0.3">
      <c r="A39" s="38">
        <v>6111</v>
      </c>
      <c r="B39" s="39" t="s">
        <v>30</v>
      </c>
      <c r="C39" s="40">
        <v>486668.98</v>
      </c>
      <c r="D39" s="37">
        <v>4128256</v>
      </c>
      <c r="E39" s="143">
        <v>673502.23</v>
      </c>
      <c r="F39" s="52">
        <f t="shared" si="2"/>
        <v>138.39021135063919</v>
      </c>
      <c r="G39" s="52">
        <f t="shared" si="3"/>
        <v>16.314449249271362</v>
      </c>
    </row>
    <row r="40" spans="1:7" ht="15.75" thickBot="1" x14ac:dyDescent="0.3">
      <c r="A40" s="41">
        <v>613</v>
      </c>
      <c r="B40" s="42" t="s">
        <v>31</v>
      </c>
      <c r="C40" s="43">
        <f>SUM(C41+C42)</f>
        <v>62233.47</v>
      </c>
      <c r="D40" s="43">
        <f t="shared" ref="D40:E40" si="4">SUM(D41+D42)</f>
        <v>418500</v>
      </c>
      <c r="E40" s="43">
        <f t="shared" si="4"/>
        <v>67488.89</v>
      </c>
      <c r="F40" s="43">
        <f t="shared" si="2"/>
        <v>108.44468418682101</v>
      </c>
      <c r="G40" s="43">
        <f t="shared" si="3"/>
        <v>16.12637753882915</v>
      </c>
    </row>
    <row r="41" spans="1:7" ht="45.75" thickBot="1" x14ac:dyDescent="0.3">
      <c r="A41" s="38">
        <v>6131</v>
      </c>
      <c r="B41" s="39" t="s">
        <v>74</v>
      </c>
      <c r="C41" s="40">
        <v>0</v>
      </c>
      <c r="D41" s="40">
        <v>500</v>
      </c>
      <c r="E41" s="143">
        <v>0</v>
      </c>
      <c r="F41" s="143">
        <v>0</v>
      </c>
      <c r="G41" s="143">
        <f t="shared" si="3"/>
        <v>0</v>
      </c>
    </row>
    <row r="42" spans="1:7" ht="30.75" thickBot="1" x14ac:dyDescent="0.3">
      <c r="A42" s="38">
        <v>6134</v>
      </c>
      <c r="B42" s="39" t="s">
        <v>75</v>
      </c>
      <c r="C42" s="40">
        <v>62233.47</v>
      </c>
      <c r="D42" s="37">
        <v>418000</v>
      </c>
      <c r="E42" s="143">
        <v>67488.89</v>
      </c>
      <c r="F42" s="143">
        <f t="shared" si="2"/>
        <v>108.44468418682101</v>
      </c>
      <c r="G42" s="143">
        <f t="shared" si="3"/>
        <v>16.145667464114833</v>
      </c>
    </row>
    <row r="43" spans="1:7" ht="30.75" thickBot="1" x14ac:dyDescent="0.3">
      <c r="A43" s="41">
        <v>614</v>
      </c>
      <c r="B43" s="42" t="s">
        <v>33</v>
      </c>
      <c r="C43" s="43">
        <f>SUM(C45+C44)</f>
        <v>382.04</v>
      </c>
      <c r="D43" s="43">
        <f t="shared" ref="D43:E43" si="5">SUM(D45+D44)</f>
        <v>18000</v>
      </c>
      <c r="E43" s="43">
        <f t="shared" si="5"/>
        <v>1603.51</v>
      </c>
      <c r="F43" s="43">
        <v>0</v>
      </c>
      <c r="G43" s="43">
        <f t="shared" si="3"/>
        <v>8.90838888888889</v>
      </c>
    </row>
    <row r="44" spans="1:7" ht="15.75" thickBot="1" x14ac:dyDescent="0.3">
      <c r="A44" s="38">
        <v>6142</v>
      </c>
      <c r="B44" s="39" t="s">
        <v>34</v>
      </c>
      <c r="C44" s="40">
        <v>0</v>
      </c>
      <c r="D44" s="40">
        <v>15000</v>
      </c>
      <c r="E44" s="40">
        <v>1603.51</v>
      </c>
      <c r="F44" s="143">
        <v>0</v>
      </c>
      <c r="G44" s="143">
        <f t="shared" si="3"/>
        <v>10.690066666666667</v>
      </c>
    </row>
    <row r="45" spans="1:7" ht="60.75" thickBot="1" x14ac:dyDescent="0.3">
      <c r="A45" s="38">
        <v>6145</v>
      </c>
      <c r="B45" s="39" t="s">
        <v>35</v>
      </c>
      <c r="C45" s="40">
        <v>382.04</v>
      </c>
      <c r="D45" s="37">
        <v>3000</v>
      </c>
      <c r="E45" s="143">
        <v>0</v>
      </c>
      <c r="F45" s="143">
        <v>0</v>
      </c>
      <c r="G45" s="143">
        <f t="shared" si="3"/>
        <v>0</v>
      </c>
    </row>
    <row r="46" spans="1:7" ht="75.75" thickBot="1" x14ac:dyDescent="0.3">
      <c r="A46" s="44">
        <v>63</v>
      </c>
      <c r="B46" s="45" t="s">
        <v>36</v>
      </c>
      <c r="C46" s="46">
        <f>SUM(C47+C50+C53+C55)</f>
        <v>3747957.0700000003</v>
      </c>
      <c r="D46" s="46">
        <f t="shared" ref="D46:E46" si="6">SUM(D47+D50+D53+D55)</f>
        <v>10190500</v>
      </c>
      <c r="E46" s="46">
        <f t="shared" si="6"/>
        <v>1939459.8699999999</v>
      </c>
      <c r="F46" s="46">
        <f t="shared" si="2"/>
        <v>51.747120732095254</v>
      </c>
      <c r="G46" s="46">
        <f t="shared" si="3"/>
        <v>19.03203836906923</v>
      </c>
    </row>
    <row r="47" spans="1:7" ht="60.75" thickBot="1" x14ac:dyDescent="0.3">
      <c r="A47" s="41">
        <v>632</v>
      </c>
      <c r="B47" s="42" t="s">
        <v>80</v>
      </c>
      <c r="C47" s="43">
        <f>SUM(C48:C49)</f>
        <v>0</v>
      </c>
      <c r="D47" s="43">
        <v>5200000</v>
      </c>
      <c r="E47" s="43">
        <v>236396.94</v>
      </c>
      <c r="F47" s="43">
        <v>0</v>
      </c>
      <c r="G47" s="43">
        <f t="shared" si="3"/>
        <v>4.5460950000000002</v>
      </c>
    </row>
    <row r="48" spans="1:7" ht="30.75" thickBot="1" x14ac:dyDescent="0.3">
      <c r="A48" s="177">
        <v>6323</v>
      </c>
      <c r="B48" s="178" t="s">
        <v>82</v>
      </c>
      <c r="C48" s="143">
        <v>0</v>
      </c>
      <c r="D48" s="143">
        <v>100000</v>
      </c>
      <c r="E48" s="143">
        <v>0</v>
      </c>
      <c r="F48" s="143">
        <v>0</v>
      </c>
      <c r="G48" s="143">
        <f t="shared" si="3"/>
        <v>0</v>
      </c>
    </row>
    <row r="49" spans="1:7" ht="30.75" thickBot="1" x14ac:dyDescent="0.3">
      <c r="A49" s="177">
        <v>6324</v>
      </c>
      <c r="B49" s="178" t="s">
        <v>81</v>
      </c>
      <c r="C49" s="143">
        <v>0</v>
      </c>
      <c r="D49" s="143">
        <v>5100000</v>
      </c>
      <c r="E49" s="143">
        <v>236396.94</v>
      </c>
      <c r="F49" s="143">
        <v>0</v>
      </c>
      <c r="G49" s="143">
        <f t="shared" si="3"/>
        <v>4.6352341176470588</v>
      </c>
    </row>
    <row r="50" spans="1:7" ht="30.75" thickBot="1" x14ac:dyDescent="0.3">
      <c r="A50" s="41">
        <v>633</v>
      </c>
      <c r="B50" s="42" t="s">
        <v>37</v>
      </c>
      <c r="C50" s="43">
        <f>SUM(C51+C52)</f>
        <v>1475131.24</v>
      </c>
      <c r="D50" s="43">
        <f t="shared" ref="D50:E50" si="7">SUM(D51+D52)</f>
        <v>4340000</v>
      </c>
      <c r="E50" s="43">
        <f t="shared" si="7"/>
        <v>1544494.94</v>
      </c>
      <c r="F50" s="43">
        <f t="shared" si="2"/>
        <v>104.70220534411567</v>
      </c>
      <c r="G50" s="43">
        <f t="shared" si="3"/>
        <v>35.587441013824886</v>
      </c>
    </row>
    <row r="51" spans="1:7" ht="30.75" thickBot="1" x14ac:dyDescent="0.3">
      <c r="A51" s="38">
        <v>6331</v>
      </c>
      <c r="B51" s="39" t="s">
        <v>38</v>
      </c>
      <c r="C51" s="40">
        <v>1375131.24</v>
      </c>
      <c r="D51" s="37">
        <v>3140000</v>
      </c>
      <c r="E51" s="40">
        <v>1434494.94</v>
      </c>
      <c r="F51" s="52">
        <f t="shared" si="2"/>
        <v>104.31694795909078</v>
      </c>
      <c r="G51" s="52">
        <f t="shared" si="3"/>
        <v>45.684552229299364</v>
      </c>
    </row>
    <row r="52" spans="1:7" ht="30.75" thickBot="1" x14ac:dyDescent="0.3">
      <c r="A52" s="38">
        <v>6332</v>
      </c>
      <c r="B52" s="39" t="s">
        <v>39</v>
      </c>
      <c r="C52" s="40">
        <v>100000</v>
      </c>
      <c r="D52" s="37">
        <v>1200000</v>
      </c>
      <c r="E52" s="40">
        <v>110000</v>
      </c>
      <c r="F52" s="52">
        <f t="shared" si="2"/>
        <v>110.00000000000001</v>
      </c>
      <c r="G52" s="52">
        <f t="shared" si="3"/>
        <v>9.1666666666666661</v>
      </c>
    </row>
    <row r="53" spans="1:7" ht="45.75" thickBot="1" x14ac:dyDescent="0.3">
      <c r="A53" s="41">
        <v>634</v>
      </c>
      <c r="B53" s="42" t="s">
        <v>40</v>
      </c>
      <c r="C53" s="43">
        <v>352493.8</v>
      </c>
      <c r="D53" s="43">
        <v>600500</v>
      </c>
      <c r="E53" s="43">
        <v>96536.28</v>
      </c>
      <c r="F53" s="43">
        <f t="shared" si="2"/>
        <v>27.386660417856994</v>
      </c>
      <c r="G53" s="43">
        <f t="shared" si="3"/>
        <v>16.075983347210656</v>
      </c>
    </row>
    <row r="54" spans="1:7" ht="60.75" thickBot="1" x14ac:dyDescent="0.3">
      <c r="A54" s="38">
        <v>6341</v>
      </c>
      <c r="B54" s="39" t="s">
        <v>41</v>
      </c>
      <c r="C54" s="40">
        <v>352493.8</v>
      </c>
      <c r="D54" s="37">
        <v>600500</v>
      </c>
      <c r="E54" s="40">
        <v>96536.28</v>
      </c>
      <c r="F54" s="52">
        <f t="shared" si="2"/>
        <v>27.386660417856994</v>
      </c>
      <c r="G54" s="52">
        <f t="shared" si="3"/>
        <v>16.075983347210656</v>
      </c>
    </row>
    <row r="55" spans="1:7" ht="45.75" thickBot="1" x14ac:dyDescent="0.3">
      <c r="A55" s="41">
        <v>638</v>
      </c>
      <c r="B55" s="42" t="s">
        <v>43</v>
      </c>
      <c r="C55" s="43">
        <f>SUM(C56)</f>
        <v>1920332.03</v>
      </c>
      <c r="D55" s="43">
        <f t="shared" ref="D55:E55" si="8">SUM(D56)</f>
        <v>50000</v>
      </c>
      <c r="E55" s="43">
        <f t="shared" si="8"/>
        <v>62031.71</v>
      </c>
      <c r="F55" s="43">
        <v>0</v>
      </c>
      <c r="G55" s="43">
        <f t="shared" si="3"/>
        <v>124.06341999999999</v>
      </c>
    </row>
    <row r="56" spans="1:7" ht="60.75" thickBot="1" x14ac:dyDescent="0.3">
      <c r="A56" s="38">
        <v>6381</v>
      </c>
      <c r="B56" s="39" t="s">
        <v>44</v>
      </c>
      <c r="C56" s="40">
        <v>1920332.03</v>
      </c>
      <c r="D56" s="37">
        <v>50000</v>
      </c>
      <c r="E56" s="40">
        <v>62031.71</v>
      </c>
      <c r="F56" s="52">
        <v>0</v>
      </c>
      <c r="G56" s="52">
        <f t="shared" si="3"/>
        <v>124.06341999999999</v>
      </c>
    </row>
    <row r="57" spans="1:7" ht="30.75" thickBot="1" x14ac:dyDescent="0.3">
      <c r="A57" s="44">
        <v>64</v>
      </c>
      <c r="B57" s="45" t="s">
        <v>46</v>
      </c>
      <c r="C57" s="46">
        <f>SUM(C58+C61)</f>
        <v>217635.82</v>
      </c>
      <c r="D57" s="46">
        <f t="shared" ref="D57:E57" si="9">SUM(D58+D61)</f>
        <v>532000</v>
      </c>
      <c r="E57" s="46">
        <f t="shared" si="9"/>
        <v>27189.599999999999</v>
      </c>
      <c r="F57" s="46">
        <f t="shared" si="2"/>
        <v>12.493164038897641</v>
      </c>
      <c r="G57" s="46">
        <f t="shared" si="3"/>
        <v>5.1108270676691729</v>
      </c>
    </row>
    <row r="58" spans="1:7" ht="45.75" thickBot="1" x14ac:dyDescent="0.3">
      <c r="A58" s="41">
        <v>641</v>
      </c>
      <c r="B58" s="42" t="s">
        <v>47</v>
      </c>
      <c r="C58" s="43">
        <f>SUM(C59+C60)</f>
        <v>72.78</v>
      </c>
      <c r="D58" s="43">
        <f t="shared" ref="D58:E58" si="10">SUM(D59+D60)</f>
        <v>5000</v>
      </c>
      <c r="E58" s="43">
        <f t="shared" si="10"/>
        <v>8.98</v>
      </c>
      <c r="F58" s="43">
        <f t="shared" si="2"/>
        <v>12.338554547952734</v>
      </c>
      <c r="G58" s="43">
        <f t="shared" si="3"/>
        <v>0.17960000000000001</v>
      </c>
    </row>
    <row r="59" spans="1:7" ht="60.75" thickBot="1" x14ac:dyDescent="0.3">
      <c r="A59" s="38">
        <v>6413</v>
      </c>
      <c r="B59" s="39" t="s">
        <v>48</v>
      </c>
      <c r="C59" s="40">
        <v>72.78</v>
      </c>
      <c r="D59" s="37">
        <v>4000</v>
      </c>
      <c r="E59" s="40">
        <v>8.98</v>
      </c>
      <c r="F59" s="52">
        <f t="shared" si="2"/>
        <v>12.338554547952734</v>
      </c>
      <c r="G59" s="52">
        <f t="shared" si="3"/>
        <v>0.22450000000000001</v>
      </c>
    </row>
    <row r="60" spans="1:7" ht="30.75" thickBot="1" x14ac:dyDescent="0.3">
      <c r="A60" s="38">
        <v>6414</v>
      </c>
      <c r="B60" s="39" t="s">
        <v>49</v>
      </c>
      <c r="C60" s="40">
        <v>0</v>
      </c>
      <c r="D60" s="37">
        <v>1000</v>
      </c>
      <c r="E60" s="40">
        <v>0</v>
      </c>
      <c r="F60" s="52">
        <v>0</v>
      </c>
      <c r="G60" s="52">
        <f t="shared" si="3"/>
        <v>0</v>
      </c>
    </row>
    <row r="61" spans="1:7" ht="45.75" thickBot="1" x14ac:dyDescent="0.3">
      <c r="A61" s="41">
        <v>642</v>
      </c>
      <c r="B61" s="42" t="s">
        <v>50</v>
      </c>
      <c r="C61" s="43">
        <f>SUM(C62+C63+C64+C65)</f>
        <v>217563.04</v>
      </c>
      <c r="D61" s="43">
        <f t="shared" ref="D61:E61" si="11">SUM(D62+D63+D64+D65)</f>
        <v>527000</v>
      </c>
      <c r="E61" s="43">
        <f t="shared" si="11"/>
        <v>27180.62</v>
      </c>
      <c r="F61" s="43">
        <f t="shared" si="2"/>
        <v>12.493215759441492</v>
      </c>
      <c r="G61" s="43">
        <f t="shared" si="3"/>
        <v>5.1576129032258065</v>
      </c>
    </row>
    <row r="62" spans="1:7" ht="30.75" thickBot="1" x14ac:dyDescent="0.3">
      <c r="A62" s="38">
        <v>6421</v>
      </c>
      <c r="B62" s="39" t="s">
        <v>51</v>
      </c>
      <c r="C62" s="40">
        <v>3340.54</v>
      </c>
      <c r="D62" s="37">
        <v>225000</v>
      </c>
      <c r="E62" s="40">
        <v>12964.22</v>
      </c>
      <c r="F62" s="52">
        <f t="shared" si="2"/>
        <v>388.08755470672406</v>
      </c>
      <c r="G62" s="52">
        <f t="shared" si="3"/>
        <v>5.7618755555555552</v>
      </c>
    </row>
    <row r="63" spans="1:7" ht="45.75" thickBot="1" x14ac:dyDescent="0.3">
      <c r="A63" s="38">
        <v>6422</v>
      </c>
      <c r="B63" s="39" t="s">
        <v>52</v>
      </c>
      <c r="C63" s="40">
        <v>214222.5</v>
      </c>
      <c r="D63" s="37">
        <v>290000</v>
      </c>
      <c r="E63" s="40">
        <v>14216.4</v>
      </c>
      <c r="F63" s="52">
        <f t="shared" si="2"/>
        <v>6.6362777019220669</v>
      </c>
      <c r="G63" s="52">
        <f t="shared" si="3"/>
        <v>4.902206896551724</v>
      </c>
    </row>
    <row r="64" spans="1:7" ht="45.75" thickBot="1" x14ac:dyDescent="0.3">
      <c r="A64" s="38">
        <v>6423</v>
      </c>
      <c r="B64" s="39" t="s">
        <v>53</v>
      </c>
      <c r="C64" s="40">
        <v>0</v>
      </c>
      <c r="D64" s="40">
        <v>2000</v>
      </c>
      <c r="E64" s="40">
        <v>0</v>
      </c>
      <c r="F64" s="52">
        <v>0</v>
      </c>
      <c r="G64" s="52">
        <f t="shared" si="3"/>
        <v>0</v>
      </c>
    </row>
    <row r="65" spans="1:7" ht="45.75" thickBot="1" x14ac:dyDescent="0.3">
      <c r="A65" s="38">
        <v>6429</v>
      </c>
      <c r="B65" s="39" t="s">
        <v>53</v>
      </c>
      <c r="C65" s="40">
        <v>0</v>
      </c>
      <c r="D65" s="37">
        <v>10000</v>
      </c>
      <c r="E65" s="40">
        <v>0</v>
      </c>
      <c r="F65" s="52">
        <v>0</v>
      </c>
      <c r="G65" s="52">
        <f t="shared" si="3"/>
        <v>0</v>
      </c>
    </row>
    <row r="66" spans="1:7" ht="75.75" thickBot="1" x14ac:dyDescent="0.3">
      <c r="A66" s="44">
        <v>65</v>
      </c>
      <c r="B66" s="45" t="s">
        <v>54</v>
      </c>
      <c r="C66" s="46">
        <f>SUM(C67+C71+C76)</f>
        <v>232278.69</v>
      </c>
      <c r="D66" s="46">
        <f t="shared" ref="D66:E66" si="12">SUM(D67+D71+D76)</f>
        <v>461000</v>
      </c>
      <c r="E66" s="46">
        <f t="shared" si="12"/>
        <v>177395.47000000003</v>
      </c>
      <c r="F66" s="46">
        <f t="shared" si="2"/>
        <v>76.371823002790336</v>
      </c>
      <c r="G66" s="46">
        <f t="shared" si="3"/>
        <v>38.480579175704996</v>
      </c>
    </row>
    <row r="67" spans="1:7" ht="45.75" thickBot="1" x14ac:dyDescent="0.3">
      <c r="A67" s="41">
        <v>651</v>
      </c>
      <c r="B67" s="42" t="s">
        <v>55</v>
      </c>
      <c r="C67" s="43">
        <f>SUM(C68+C69+C70)</f>
        <v>80979.88</v>
      </c>
      <c r="D67" s="43">
        <f t="shared" ref="D67:E67" si="13">SUM(D68+D69+D70)</f>
        <v>110000</v>
      </c>
      <c r="E67" s="43">
        <f t="shared" si="13"/>
        <v>78279.88</v>
      </c>
      <c r="F67" s="43">
        <f t="shared" si="2"/>
        <v>96.665838477409451</v>
      </c>
      <c r="G67" s="43">
        <f t="shared" si="3"/>
        <v>71.163527272727279</v>
      </c>
    </row>
    <row r="68" spans="1:7" ht="60.75" thickBot="1" x14ac:dyDescent="0.3">
      <c r="A68" s="38">
        <v>6512</v>
      </c>
      <c r="B68" s="39" t="s">
        <v>56</v>
      </c>
      <c r="C68" s="40">
        <v>80679.88</v>
      </c>
      <c r="D68" s="37">
        <v>15000</v>
      </c>
      <c r="E68" s="40">
        <v>7400</v>
      </c>
      <c r="F68" s="52">
        <f t="shared" si="2"/>
        <v>9.1720513218413302</v>
      </c>
      <c r="G68" s="52">
        <f t="shared" si="3"/>
        <v>49.333333333333336</v>
      </c>
    </row>
    <row r="69" spans="1:7" ht="30.75" thickBot="1" x14ac:dyDescent="0.3">
      <c r="A69" s="38">
        <v>6513</v>
      </c>
      <c r="B69" s="39" t="s">
        <v>57</v>
      </c>
      <c r="C69" s="40">
        <v>0</v>
      </c>
      <c r="D69" s="37">
        <v>15000</v>
      </c>
      <c r="E69" s="40">
        <v>0</v>
      </c>
      <c r="F69" s="52">
        <v>0</v>
      </c>
      <c r="G69" s="52">
        <f t="shared" si="3"/>
        <v>0</v>
      </c>
    </row>
    <row r="70" spans="1:7" ht="30.75" thickBot="1" x14ac:dyDescent="0.3">
      <c r="A70" s="38">
        <v>6514</v>
      </c>
      <c r="B70" s="39" t="s">
        <v>76</v>
      </c>
      <c r="C70" s="40">
        <v>300</v>
      </c>
      <c r="D70" s="37">
        <v>80000</v>
      </c>
      <c r="E70" s="40">
        <v>70879.88</v>
      </c>
      <c r="F70" s="52">
        <f t="shared" si="2"/>
        <v>23626.626666666671</v>
      </c>
      <c r="G70" s="52">
        <f t="shared" si="3"/>
        <v>88.599850000000004</v>
      </c>
    </row>
    <row r="71" spans="1:7" ht="45.75" thickBot="1" x14ac:dyDescent="0.3">
      <c r="A71" s="41">
        <v>652</v>
      </c>
      <c r="B71" s="42" t="s">
        <v>58</v>
      </c>
      <c r="C71" s="43">
        <f>SUM(C72:C75)</f>
        <v>12660.3</v>
      </c>
      <c r="D71" s="43">
        <f>SUM(D72:D75)</f>
        <v>121000</v>
      </c>
      <c r="E71" s="43">
        <f>SUM(E72:E75)</f>
        <v>30615.27</v>
      </c>
      <c r="F71" s="43">
        <f t="shared" si="2"/>
        <v>241.82104689462335</v>
      </c>
      <c r="G71" s="43">
        <f t="shared" si="3"/>
        <v>25.301876033057852</v>
      </c>
    </row>
    <row r="72" spans="1:7" ht="30.75" thickBot="1" x14ac:dyDescent="0.3">
      <c r="A72" s="38">
        <v>6522</v>
      </c>
      <c r="B72" s="39" t="s">
        <v>77</v>
      </c>
      <c r="C72" s="40">
        <v>53.4</v>
      </c>
      <c r="D72" s="37">
        <v>1000</v>
      </c>
      <c r="E72" s="40">
        <v>55.52</v>
      </c>
      <c r="F72" s="52">
        <f t="shared" si="2"/>
        <v>103.97003745318354</v>
      </c>
      <c r="G72" s="52">
        <f t="shared" si="3"/>
        <v>5.5519999999999996</v>
      </c>
    </row>
    <row r="73" spans="1:7" ht="15.75" thickBot="1" x14ac:dyDescent="0.3">
      <c r="A73" s="38">
        <v>6524</v>
      </c>
      <c r="B73" s="39" t="s">
        <v>60</v>
      </c>
      <c r="C73" s="40">
        <v>12606.9</v>
      </c>
      <c r="D73" s="37">
        <v>100000</v>
      </c>
      <c r="E73" s="40">
        <v>2003.37</v>
      </c>
      <c r="F73" s="52">
        <f t="shared" si="2"/>
        <v>15.891059657806439</v>
      </c>
      <c r="G73" s="52">
        <f t="shared" si="3"/>
        <v>2.0033699999999999</v>
      </c>
    </row>
    <row r="74" spans="1:7" ht="45.75" thickBot="1" x14ac:dyDescent="0.3">
      <c r="A74" s="38">
        <v>6526</v>
      </c>
      <c r="B74" s="39" t="s">
        <v>61</v>
      </c>
      <c r="C74" s="40">
        <v>0</v>
      </c>
      <c r="D74" s="37">
        <v>10000</v>
      </c>
      <c r="E74" s="40">
        <v>28556.38</v>
      </c>
      <c r="F74" s="52">
        <v>0</v>
      </c>
      <c r="G74" s="52">
        <f t="shared" si="3"/>
        <v>285.56380000000001</v>
      </c>
    </row>
    <row r="75" spans="1:7" ht="45.75" thickBot="1" x14ac:dyDescent="0.3">
      <c r="A75" s="38">
        <v>6527</v>
      </c>
      <c r="B75" s="39" t="s">
        <v>277</v>
      </c>
      <c r="C75" s="40">
        <v>0</v>
      </c>
      <c r="D75" s="37">
        <v>10000</v>
      </c>
      <c r="E75" s="40">
        <v>0</v>
      </c>
      <c r="F75" s="52">
        <v>0</v>
      </c>
      <c r="G75" s="52">
        <f t="shared" si="3"/>
        <v>0</v>
      </c>
    </row>
    <row r="76" spans="1:7" ht="45.75" thickBot="1" x14ac:dyDescent="0.3">
      <c r="A76" s="41">
        <v>653</v>
      </c>
      <c r="B76" s="42" t="s">
        <v>62</v>
      </c>
      <c r="C76" s="43">
        <f>SUM(C77+C78)</f>
        <v>138638.51</v>
      </c>
      <c r="D76" s="43">
        <f t="shared" ref="D76:E76" si="14">SUM(D77+D78)</f>
        <v>230000</v>
      </c>
      <c r="E76" s="43">
        <f t="shared" si="14"/>
        <v>68500.320000000007</v>
      </c>
      <c r="F76" s="43">
        <f t="shared" si="2"/>
        <v>49.409301932053367</v>
      </c>
      <c r="G76" s="43">
        <f t="shared" si="3"/>
        <v>29.782747826086958</v>
      </c>
    </row>
    <row r="77" spans="1:7" ht="30.75" thickBot="1" x14ac:dyDescent="0.3">
      <c r="A77" s="38">
        <v>6531</v>
      </c>
      <c r="B77" s="39" t="s">
        <v>63</v>
      </c>
      <c r="C77" s="40">
        <v>3562.48</v>
      </c>
      <c r="D77" s="37">
        <v>10000</v>
      </c>
      <c r="E77" s="40">
        <v>232.85</v>
      </c>
      <c r="F77" s="52">
        <v>0</v>
      </c>
      <c r="G77" s="52">
        <f t="shared" si="3"/>
        <v>2.3285</v>
      </c>
    </row>
    <row r="78" spans="1:7" ht="30.75" thickBot="1" x14ac:dyDescent="0.3">
      <c r="A78" s="38">
        <v>6532</v>
      </c>
      <c r="B78" s="39" t="s">
        <v>64</v>
      </c>
      <c r="C78" s="40">
        <v>135076.03</v>
      </c>
      <c r="D78" s="37">
        <v>220000</v>
      </c>
      <c r="E78" s="40">
        <v>68267.47</v>
      </c>
      <c r="F78" s="52">
        <f t="shared" si="2"/>
        <v>50.540032898509089</v>
      </c>
      <c r="G78" s="52">
        <f t="shared" si="3"/>
        <v>31.030668181818182</v>
      </c>
    </row>
    <row r="79" spans="1:7" ht="15.75" thickBot="1" x14ac:dyDescent="0.3">
      <c r="A79" s="44">
        <v>66</v>
      </c>
      <c r="B79" s="45" t="s">
        <v>65</v>
      </c>
      <c r="C79" s="46">
        <f>SUM(C80+C82)</f>
        <v>0</v>
      </c>
      <c r="D79" s="46">
        <f t="shared" ref="D79:E79" si="15">SUM(D80+D82)</f>
        <v>10500</v>
      </c>
      <c r="E79" s="46">
        <f t="shared" si="15"/>
        <v>0</v>
      </c>
      <c r="F79" s="46">
        <v>0</v>
      </c>
      <c r="G79" s="46">
        <f t="shared" si="3"/>
        <v>0</v>
      </c>
    </row>
    <row r="80" spans="1:7" ht="15.75" thickBot="1" x14ac:dyDescent="0.3">
      <c r="A80" s="41">
        <v>662</v>
      </c>
      <c r="B80" s="42" t="s">
        <v>78</v>
      </c>
      <c r="C80" s="43">
        <f>SUM(C81)</f>
        <v>0</v>
      </c>
      <c r="D80" s="43">
        <f t="shared" ref="D80:E80" si="16">SUM(D81)</f>
        <v>10000</v>
      </c>
      <c r="E80" s="43">
        <f t="shared" si="16"/>
        <v>0</v>
      </c>
      <c r="F80" s="43">
        <v>0</v>
      </c>
      <c r="G80" s="43">
        <f t="shared" si="3"/>
        <v>0</v>
      </c>
    </row>
    <row r="81" spans="1:14" ht="45.75" thickBot="1" x14ac:dyDescent="0.3">
      <c r="A81" s="38">
        <v>6627</v>
      </c>
      <c r="B81" s="39" t="s">
        <v>79</v>
      </c>
      <c r="C81" s="40">
        <v>0</v>
      </c>
      <c r="D81" s="40">
        <v>10000</v>
      </c>
      <c r="E81" s="40">
        <v>0</v>
      </c>
      <c r="F81" s="52">
        <v>0</v>
      </c>
      <c r="G81" s="52">
        <f t="shared" si="3"/>
        <v>0</v>
      </c>
    </row>
    <row r="82" spans="1:14" ht="30.75" thickBot="1" x14ac:dyDescent="0.3">
      <c r="A82" s="41">
        <v>663</v>
      </c>
      <c r="B82" s="42" t="s">
        <v>84</v>
      </c>
      <c r="C82" s="43">
        <f>SUM(C83)</f>
        <v>0</v>
      </c>
      <c r="D82" s="43">
        <f t="shared" ref="D82:E82" si="17">SUM(D83)</f>
        <v>500</v>
      </c>
      <c r="E82" s="43">
        <f t="shared" si="17"/>
        <v>0</v>
      </c>
      <c r="F82" s="43">
        <v>0</v>
      </c>
      <c r="G82" s="43">
        <f t="shared" si="3"/>
        <v>0</v>
      </c>
      <c r="M82" s="144"/>
    </row>
    <row r="83" spans="1:14" ht="30.75" thickBot="1" x14ac:dyDescent="0.3">
      <c r="A83" s="38">
        <v>6631</v>
      </c>
      <c r="B83" s="39" t="s">
        <v>84</v>
      </c>
      <c r="C83" s="40"/>
      <c r="D83" s="40">
        <v>500</v>
      </c>
      <c r="E83" s="40">
        <v>0</v>
      </c>
      <c r="F83" s="52">
        <v>0</v>
      </c>
      <c r="G83" s="52">
        <f t="shared" si="3"/>
        <v>0</v>
      </c>
    </row>
    <row r="84" spans="1:14" ht="45.75" thickBot="1" x14ac:dyDescent="0.3">
      <c r="A84" s="47">
        <v>7</v>
      </c>
      <c r="B84" s="48" t="s">
        <v>68</v>
      </c>
      <c r="C84" s="49">
        <v>695341.85</v>
      </c>
      <c r="D84" s="49">
        <v>600000</v>
      </c>
      <c r="E84" s="49">
        <v>53773.64</v>
      </c>
      <c r="F84" s="49">
        <f t="shared" si="2"/>
        <v>7.7334105519465002</v>
      </c>
      <c r="G84" s="49">
        <f t="shared" si="3"/>
        <v>8.9622733333333322</v>
      </c>
    </row>
    <row r="85" spans="1:14" ht="60.75" thickBot="1" x14ac:dyDescent="0.3">
      <c r="A85" s="44">
        <v>71</v>
      </c>
      <c r="B85" s="45" t="s">
        <v>69</v>
      </c>
      <c r="C85" s="46">
        <v>680341.85</v>
      </c>
      <c r="D85" s="46">
        <v>600000</v>
      </c>
      <c r="E85" s="46">
        <v>53773.64</v>
      </c>
      <c r="F85" s="46">
        <f t="shared" si="2"/>
        <v>7.9039147746092651</v>
      </c>
      <c r="G85" s="46">
        <f t="shared" si="3"/>
        <v>8.9622733333333322</v>
      </c>
    </row>
    <row r="86" spans="1:14" ht="90.75" thickBot="1" x14ac:dyDescent="0.3">
      <c r="A86" s="41">
        <v>711</v>
      </c>
      <c r="B86" s="42" t="s">
        <v>70</v>
      </c>
      <c r="C86" s="43">
        <f>SUM(C87)</f>
        <v>680341.85</v>
      </c>
      <c r="D86" s="43">
        <f t="shared" ref="D86:E86" si="18">SUM(D87)</f>
        <v>600000</v>
      </c>
      <c r="E86" s="43">
        <f t="shared" si="18"/>
        <v>53773.64</v>
      </c>
      <c r="F86" s="43">
        <f t="shared" si="2"/>
        <v>7.9039147746092651</v>
      </c>
      <c r="G86" s="43">
        <f t="shared" si="3"/>
        <v>8.9622733333333322</v>
      </c>
    </row>
    <row r="87" spans="1:14" ht="15.75" thickBot="1" x14ac:dyDescent="0.3">
      <c r="A87" s="38">
        <v>7111</v>
      </c>
      <c r="B87" s="39" t="s">
        <v>71</v>
      </c>
      <c r="C87" s="40">
        <v>680341.85</v>
      </c>
      <c r="D87" s="37">
        <v>600000</v>
      </c>
      <c r="E87" s="40">
        <v>53773.64</v>
      </c>
      <c r="F87" s="52">
        <f t="shared" si="2"/>
        <v>7.9039147746092651</v>
      </c>
      <c r="G87" s="52">
        <f t="shared" si="3"/>
        <v>8.9622733333333322</v>
      </c>
    </row>
    <row r="88" spans="1:14" ht="75.75" thickBot="1" x14ac:dyDescent="0.3">
      <c r="A88" s="44">
        <v>72</v>
      </c>
      <c r="B88" s="45" t="s">
        <v>87</v>
      </c>
      <c r="C88" s="46">
        <v>15000</v>
      </c>
      <c r="D88" s="67">
        <v>0</v>
      </c>
      <c r="E88" s="46">
        <v>0</v>
      </c>
      <c r="F88" s="46">
        <v>0</v>
      </c>
      <c r="G88" s="46">
        <v>0</v>
      </c>
    </row>
    <row r="89" spans="1:14" ht="45.75" thickBot="1" x14ac:dyDescent="0.3">
      <c r="A89" s="41">
        <v>723</v>
      </c>
      <c r="B89" s="42" t="s">
        <v>85</v>
      </c>
      <c r="C89" s="43">
        <v>15000</v>
      </c>
      <c r="D89" s="65">
        <v>0</v>
      </c>
      <c r="E89" s="43">
        <v>0</v>
      </c>
      <c r="F89" s="43">
        <v>0</v>
      </c>
      <c r="G89" s="43">
        <v>0</v>
      </c>
    </row>
    <row r="90" spans="1:14" ht="30.75" thickBot="1" x14ac:dyDescent="0.3">
      <c r="A90" s="50">
        <v>7231</v>
      </c>
      <c r="B90" s="51" t="s">
        <v>86</v>
      </c>
      <c r="C90" s="52">
        <v>15000</v>
      </c>
      <c r="D90" s="66">
        <v>0</v>
      </c>
      <c r="E90" s="52">
        <v>0</v>
      </c>
      <c r="F90" s="43">
        <v>0</v>
      </c>
      <c r="G90" s="43">
        <v>0</v>
      </c>
    </row>
    <row r="91" spans="1:14" ht="15.75" thickBot="1" x14ac:dyDescent="0.3">
      <c r="A91" s="60" t="s">
        <v>83</v>
      </c>
      <c r="B91" s="58"/>
      <c r="C91" s="59">
        <f>C84+C36</f>
        <v>5442497.9200000009</v>
      </c>
      <c r="D91" s="59">
        <f>D84+D36</f>
        <v>16358756</v>
      </c>
      <c r="E91" s="59">
        <f>E84+E36</f>
        <v>2940413.2100000004</v>
      </c>
      <c r="F91" s="49">
        <f t="shared" si="2"/>
        <v>54.026905535317141</v>
      </c>
      <c r="G91" s="49">
        <f t="shared" si="3"/>
        <v>17.974552649357936</v>
      </c>
    </row>
    <row r="92" spans="1:14" x14ac:dyDescent="0.25">
      <c r="A92" s="128"/>
      <c r="B92" s="129"/>
      <c r="C92" s="130"/>
      <c r="D92" s="130"/>
      <c r="E92" s="130"/>
      <c r="F92" s="131"/>
      <c r="G92" s="130"/>
    </row>
    <row r="94" spans="1:14" ht="15.75" thickBot="1" x14ac:dyDescent="0.3">
      <c r="A94" s="76" t="s">
        <v>118</v>
      </c>
    </row>
    <row r="95" spans="1:14" ht="30.75" thickBot="1" x14ac:dyDescent="0.3">
      <c r="A95" s="53" t="s">
        <v>20</v>
      </c>
      <c r="B95" s="54" t="s">
        <v>21</v>
      </c>
      <c r="C95" s="55" t="s">
        <v>73</v>
      </c>
      <c r="D95" s="55" t="s">
        <v>241</v>
      </c>
      <c r="E95" s="55" t="s">
        <v>240</v>
      </c>
      <c r="F95" s="55" t="s">
        <v>212</v>
      </c>
      <c r="G95" s="55" t="s">
        <v>26</v>
      </c>
    </row>
    <row r="96" spans="1:14" ht="15.75" thickBot="1" x14ac:dyDescent="0.3">
      <c r="A96" s="83">
        <v>1</v>
      </c>
      <c r="B96" s="84">
        <v>2</v>
      </c>
      <c r="C96" s="134">
        <v>3</v>
      </c>
      <c r="D96" s="84">
        <v>4</v>
      </c>
      <c r="E96" s="84">
        <v>5</v>
      </c>
      <c r="F96" s="97"/>
      <c r="G96" s="97"/>
      <c r="I96" s="179"/>
      <c r="J96" s="180"/>
      <c r="K96" s="180"/>
      <c r="L96" s="180"/>
      <c r="M96" s="180"/>
      <c r="N96" s="180"/>
    </row>
    <row r="97" spans="1:7" ht="30.75" thickBot="1" x14ac:dyDescent="0.3">
      <c r="A97" s="80">
        <v>3</v>
      </c>
      <c r="B97" s="81" t="s">
        <v>88</v>
      </c>
      <c r="C97" s="82">
        <f>SUM(C98+C106+C134+C137+C142+C146+C150)</f>
        <v>3354880.16</v>
      </c>
      <c r="D97" s="82">
        <f t="shared" ref="D97:E97" si="19">SUM(D98+D106+D134+D137+D142+D146+D150)</f>
        <v>6883756</v>
      </c>
      <c r="E97" s="82">
        <f t="shared" si="19"/>
        <v>3012729.9599999995</v>
      </c>
      <c r="F97" s="82">
        <f>E97/C97*100</f>
        <v>89.801418122786231</v>
      </c>
      <c r="G97" s="82">
        <f>E97/D97*100</f>
        <v>43.765786585114277</v>
      </c>
    </row>
    <row r="98" spans="1:7" ht="30.75" thickBot="1" x14ac:dyDescent="0.3">
      <c r="A98" s="85">
        <v>31</v>
      </c>
      <c r="B98" s="86" t="s">
        <v>89</v>
      </c>
      <c r="C98" s="87">
        <f>SUM(C99+C102+C104)</f>
        <v>1716055.6099999999</v>
      </c>
      <c r="D98" s="87">
        <f t="shared" ref="D98:E98" si="20">SUM(D99+D102+D104)</f>
        <v>1602000</v>
      </c>
      <c r="E98" s="87">
        <f t="shared" si="20"/>
        <v>531461.17000000004</v>
      </c>
      <c r="F98" s="87">
        <f t="shared" ref="F98:F136" si="21">E98/C98*100</f>
        <v>30.969927017691468</v>
      </c>
      <c r="G98" s="87">
        <f t="shared" ref="G98:G137" si="22">E98/D98*100</f>
        <v>33.174854556803993</v>
      </c>
    </row>
    <row r="99" spans="1:7" ht="15.75" customHeight="1" thickBot="1" x14ac:dyDescent="0.3">
      <c r="A99" s="88">
        <v>311</v>
      </c>
      <c r="B99" s="89" t="s">
        <v>119</v>
      </c>
      <c r="C99" s="90">
        <f>SUM(C100+C101)</f>
        <v>1450973.96</v>
      </c>
      <c r="D99" s="90">
        <f t="shared" ref="D99:E99" si="23">SUM(D100+D101)</f>
        <v>1307000</v>
      </c>
      <c r="E99" s="90">
        <f t="shared" si="23"/>
        <v>451148.67000000004</v>
      </c>
      <c r="F99" s="132">
        <f t="shared" si="21"/>
        <v>31.092816441723052</v>
      </c>
      <c r="G99" s="132">
        <f t="shared" si="22"/>
        <v>34.517878347360373</v>
      </c>
    </row>
    <row r="100" spans="1:7" ht="15.75" thickBot="1" x14ac:dyDescent="0.3">
      <c r="A100" s="78">
        <v>3111</v>
      </c>
      <c r="B100" s="70" t="s">
        <v>90</v>
      </c>
      <c r="C100" s="71">
        <v>1357263.55</v>
      </c>
      <c r="D100" s="71">
        <v>1257000</v>
      </c>
      <c r="E100" s="71">
        <v>430083.52</v>
      </c>
      <c r="F100" s="95">
        <f t="shared" si="21"/>
        <v>31.687546608026128</v>
      </c>
      <c r="G100" s="95">
        <f t="shared" si="22"/>
        <v>34.215077167859988</v>
      </c>
    </row>
    <row r="101" spans="1:7" ht="15.75" thickBot="1" x14ac:dyDescent="0.3">
      <c r="A101" s="78">
        <v>3112</v>
      </c>
      <c r="B101" s="70" t="s">
        <v>120</v>
      </c>
      <c r="C101" s="71">
        <v>93710.41</v>
      </c>
      <c r="D101" s="71">
        <v>50000</v>
      </c>
      <c r="E101" s="71">
        <v>21065.15</v>
      </c>
      <c r="F101" s="95">
        <f t="shared" si="21"/>
        <v>22.478986059286264</v>
      </c>
      <c r="G101" s="95">
        <f t="shared" si="22"/>
        <v>42.130300000000005</v>
      </c>
    </row>
    <row r="102" spans="1:7" ht="30.75" thickBot="1" x14ac:dyDescent="0.3">
      <c r="A102" s="88">
        <v>312</v>
      </c>
      <c r="B102" s="89" t="s">
        <v>91</v>
      </c>
      <c r="C102" s="90">
        <f>SUM(C103)</f>
        <v>40000</v>
      </c>
      <c r="D102" s="90">
        <f t="shared" ref="D102:E102" si="24">SUM(D103)</f>
        <v>85000</v>
      </c>
      <c r="E102" s="90">
        <f t="shared" si="24"/>
        <v>10500</v>
      </c>
      <c r="F102" s="132">
        <f t="shared" si="21"/>
        <v>26.25</v>
      </c>
      <c r="G102" s="132">
        <f t="shared" si="22"/>
        <v>12.352941176470589</v>
      </c>
    </row>
    <row r="103" spans="1:7" ht="30.75" thickBot="1" x14ac:dyDescent="0.3">
      <c r="A103" s="78">
        <v>3121</v>
      </c>
      <c r="B103" s="70" t="s">
        <v>121</v>
      </c>
      <c r="C103" s="71">
        <v>40000</v>
      </c>
      <c r="D103" s="71">
        <v>85000</v>
      </c>
      <c r="E103" s="71">
        <v>10500</v>
      </c>
      <c r="F103" s="95">
        <f t="shared" si="21"/>
        <v>26.25</v>
      </c>
      <c r="G103" s="95">
        <f t="shared" si="22"/>
        <v>12.352941176470589</v>
      </c>
    </row>
    <row r="104" spans="1:7" ht="15.75" thickBot="1" x14ac:dyDescent="0.3">
      <c r="A104" s="88">
        <v>313</v>
      </c>
      <c r="B104" s="89" t="s">
        <v>92</v>
      </c>
      <c r="C104" s="90">
        <f>SUM(C105)</f>
        <v>225081.65</v>
      </c>
      <c r="D104" s="90">
        <f t="shared" ref="D104:E104" si="25">SUM(D105)</f>
        <v>210000</v>
      </c>
      <c r="E104" s="90">
        <f t="shared" si="25"/>
        <v>69812.5</v>
      </c>
      <c r="F104" s="132">
        <f t="shared" si="21"/>
        <v>31.016522226489812</v>
      </c>
      <c r="G104" s="132">
        <f t="shared" si="22"/>
        <v>33.24404761904762</v>
      </c>
    </row>
    <row r="105" spans="1:7" ht="60.75" thickBot="1" x14ac:dyDescent="0.3">
      <c r="A105" s="78">
        <v>3132</v>
      </c>
      <c r="B105" s="70" t="s">
        <v>122</v>
      </c>
      <c r="C105" s="71">
        <v>225081.65</v>
      </c>
      <c r="D105" s="71">
        <v>210000</v>
      </c>
      <c r="E105" s="71">
        <v>69812.5</v>
      </c>
      <c r="F105" s="95">
        <f t="shared" si="21"/>
        <v>31.016522226489812</v>
      </c>
      <c r="G105" s="95">
        <f t="shared" si="22"/>
        <v>33.24404761904762</v>
      </c>
    </row>
    <row r="106" spans="1:7" ht="30.75" thickBot="1" x14ac:dyDescent="0.3">
      <c r="A106" s="77">
        <v>32</v>
      </c>
      <c r="B106" s="68" t="s">
        <v>93</v>
      </c>
      <c r="C106" s="69">
        <f>SUM(C107+C112+C117+C126)</f>
        <v>1034597.5800000001</v>
      </c>
      <c r="D106" s="69">
        <f t="shared" ref="D106:E106" si="26">SUM(D107+D112+D117+D126)</f>
        <v>2777000</v>
      </c>
      <c r="E106" s="69">
        <f t="shared" si="26"/>
        <v>1252773.23</v>
      </c>
      <c r="F106" s="82">
        <f t="shared" si="21"/>
        <v>121.08797219494751</v>
      </c>
      <c r="G106" s="82">
        <f t="shared" si="22"/>
        <v>45.112467770975876</v>
      </c>
    </row>
    <row r="107" spans="1:7" ht="30.75" thickBot="1" x14ac:dyDescent="0.3">
      <c r="A107" s="88">
        <v>321</v>
      </c>
      <c r="B107" s="89" t="s">
        <v>94</v>
      </c>
      <c r="C107" s="90">
        <f>SUM(C108:C111)</f>
        <v>51761.149999999994</v>
      </c>
      <c r="D107" s="90">
        <f t="shared" ref="D107:E107" si="27">SUM(D108:D111)</f>
        <v>130000</v>
      </c>
      <c r="E107" s="90">
        <f t="shared" si="27"/>
        <v>29502.74</v>
      </c>
      <c r="F107" s="132">
        <f t="shared" si="21"/>
        <v>56.99784490877812</v>
      </c>
      <c r="G107" s="132">
        <f>E107/D107*100</f>
        <v>22.694415384615386</v>
      </c>
    </row>
    <row r="108" spans="1:7" ht="30.75" thickBot="1" x14ac:dyDescent="0.3">
      <c r="A108" s="78">
        <v>3211</v>
      </c>
      <c r="B108" s="70" t="s">
        <v>123</v>
      </c>
      <c r="C108" s="71">
        <v>1461.4</v>
      </c>
      <c r="D108" s="71">
        <v>34000</v>
      </c>
      <c r="E108" s="71">
        <v>6338.36</v>
      </c>
      <c r="F108" s="95">
        <f t="shared" si="21"/>
        <v>433.71835226495136</v>
      </c>
      <c r="G108" s="95">
        <f t="shared" si="22"/>
        <v>18.642235294117647</v>
      </c>
    </row>
    <row r="109" spans="1:7" ht="30.75" thickBot="1" x14ac:dyDescent="0.3">
      <c r="A109" s="78">
        <v>3212</v>
      </c>
      <c r="B109" s="70" t="s">
        <v>124</v>
      </c>
      <c r="C109" s="71">
        <v>42552.95</v>
      </c>
      <c r="D109" s="71">
        <v>70000</v>
      </c>
      <c r="E109" s="71">
        <v>9546.27</v>
      </c>
      <c r="F109" s="95">
        <f t="shared" si="21"/>
        <v>22.433861812165787</v>
      </c>
      <c r="G109" s="95">
        <f t="shared" si="22"/>
        <v>13.637528571428573</v>
      </c>
    </row>
    <row r="110" spans="1:7" ht="15.75" thickBot="1" x14ac:dyDescent="0.3">
      <c r="A110" s="78">
        <v>3213</v>
      </c>
      <c r="B110" s="70" t="s">
        <v>125</v>
      </c>
      <c r="C110" s="71">
        <v>4295.2</v>
      </c>
      <c r="D110" s="71">
        <v>12000</v>
      </c>
      <c r="E110" s="71">
        <v>13618.11</v>
      </c>
      <c r="F110" s="95">
        <f t="shared" si="21"/>
        <v>317.05415347364504</v>
      </c>
      <c r="G110" s="95">
        <f t="shared" si="22"/>
        <v>113.48425</v>
      </c>
    </row>
    <row r="111" spans="1:7" ht="45.75" thickBot="1" x14ac:dyDescent="0.3">
      <c r="A111" s="78">
        <v>3214</v>
      </c>
      <c r="B111" s="70" t="s">
        <v>126</v>
      </c>
      <c r="C111" s="71">
        <v>3451.6</v>
      </c>
      <c r="D111" s="71">
        <v>14000</v>
      </c>
      <c r="E111" s="71">
        <v>0</v>
      </c>
      <c r="F111" s="95">
        <f t="shared" si="21"/>
        <v>0</v>
      </c>
      <c r="G111" s="95">
        <f t="shared" si="22"/>
        <v>0</v>
      </c>
    </row>
    <row r="112" spans="1:7" ht="45.75" thickBot="1" x14ac:dyDescent="0.3">
      <c r="A112" s="88">
        <v>322</v>
      </c>
      <c r="B112" s="89" t="s">
        <v>95</v>
      </c>
      <c r="C112" s="90">
        <f>SUM(C113:C116)</f>
        <v>305493.43</v>
      </c>
      <c r="D112" s="90">
        <f t="shared" ref="D112" si="28">SUM(D113:D116)</f>
        <v>658000</v>
      </c>
      <c r="E112" s="90">
        <f>SUM(E113:E116)</f>
        <v>444665.81</v>
      </c>
      <c r="F112" s="132">
        <f t="shared" si="21"/>
        <v>145.55658692889074</v>
      </c>
      <c r="G112" s="132">
        <f t="shared" si="22"/>
        <v>67.578390577507591</v>
      </c>
    </row>
    <row r="113" spans="1:7" ht="30.75" thickBot="1" x14ac:dyDescent="0.3">
      <c r="A113" s="78">
        <v>3221</v>
      </c>
      <c r="B113" s="70" t="s">
        <v>127</v>
      </c>
      <c r="C113" s="71">
        <v>80748.929999999993</v>
      </c>
      <c r="D113" s="71">
        <v>116000</v>
      </c>
      <c r="E113" s="71">
        <v>33032.46</v>
      </c>
      <c r="F113" s="95">
        <f t="shared" si="21"/>
        <v>40.907613264968347</v>
      </c>
      <c r="G113" s="95">
        <f t="shared" si="22"/>
        <v>28.476258620689656</v>
      </c>
    </row>
    <row r="114" spans="1:7" ht="15.75" thickBot="1" x14ac:dyDescent="0.3">
      <c r="A114" s="78">
        <v>3223</v>
      </c>
      <c r="B114" s="70" t="s">
        <v>128</v>
      </c>
      <c r="C114" s="71">
        <v>206300.62</v>
      </c>
      <c r="D114" s="71">
        <v>505000</v>
      </c>
      <c r="E114" s="71">
        <v>401117.29</v>
      </c>
      <c r="F114" s="95">
        <f t="shared" si="21"/>
        <v>194.43339045709121</v>
      </c>
      <c r="G114" s="95">
        <f t="shared" si="22"/>
        <v>79.429166336633656</v>
      </c>
    </row>
    <row r="115" spans="1:7" ht="30.75" thickBot="1" x14ac:dyDescent="0.3">
      <c r="A115" s="78">
        <v>3225</v>
      </c>
      <c r="B115" s="70" t="s">
        <v>129</v>
      </c>
      <c r="C115" s="71">
        <v>16801.38</v>
      </c>
      <c r="D115" s="71">
        <v>27000</v>
      </c>
      <c r="E115" s="71">
        <v>10128.06</v>
      </c>
      <c r="F115" s="95">
        <f t="shared" si="21"/>
        <v>60.281119765162138</v>
      </c>
      <c r="G115" s="95">
        <f t="shared" si="22"/>
        <v>37.511333333333333</v>
      </c>
    </row>
    <row r="116" spans="1:7" ht="45.75" thickBot="1" x14ac:dyDescent="0.3">
      <c r="A116" s="78">
        <v>3227</v>
      </c>
      <c r="B116" s="70" t="s">
        <v>130</v>
      </c>
      <c r="C116" s="71">
        <v>1642.5</v>
      </c>
      <c r="D116" s="71">
        <v>10000</v>
      </c>
      <c r="E116" s="71">
        <v>388</v>
      </c>
      <c r="F116" s="95">
        <f t="shared" si="21"/>
        <v>23.622526636225267</v>
      </c>
      <c r="G116" s="95">
        <f t="shared" si="22"/>
        <v>3.88</v>
      </c>
    </row>
    <row r="117" spans="1:7" ht="15.75" thickBot="1" x14ac:dyDescent="0.3">
      <c r="A117" s="88">
        <v>323</v>
      </c>
      <c r="B117" s="89" t="s">
        <v>96</v>
      </c>
      <c r="C117" s="90">
        <f>SUM(C118:C125)</f>
        <v>449664.57000000007</v>
      </c>
      <c r="D117" s="90">
        <f t="shared" ref="D117:E117" si="29">SUM(D118:D125)</f>
        <v>1441000</v>
      </c>
      <c r="E117" s="90">
        <f t="shared" si="29"/>
        <v>428646.6</v>
      </c>
      <c r="F117" s="132">
        <f t="shared" si="21"/>
        <v>95.325855892982617</v>
      </c>
      <c r="G117" s="132">
        <f t="shared" si="22"/>
        <v>29.746467730742538</v>
      </c>
    </row>
    <row r="118" spans="1:7" ht="30.75" thickBot="1" x14ac:dyDescent="0.3">
      <c r="A118" s="91">
        <v>3231</v>
      </c>
      <c r="B118" s="92" t="s">
        <v>131</v>
      </c>
      <c r="C118" s="93">
        <v>17484.64</v>
      </c>
      <c r="D118" s="93">
        <v>56000</v>
      </c>
      <c r="E118" s="93">
        <v>16833.61</v>
      </c>
      <c r="F118" s="95">
        <f t="shared" si="21"/>
        <v>96.276560455348246</v>
      </c>
      <c r="G118" s="95">
        <f t="shared" si="22"/>
        <v>30.060017857142856</v>
      </c>
    </row>
    <row r="119" spans="1:7" ht="45.75" thickBot="1" x14ac:dyDescent="0.3">
      <c r="A119" s="91">
        <v>3232</v>
      </c>
      <c r="B119" s="92" t="s">
        <v>132</v>
      </c>
      <c r="C119" s="93">
        <v>124813</v>
      </c>
      <c r="D119" s="93">
        <v>295000</v>
      </c>
      <c r="E119" s="93">
        <v>64086.82</v>
      </c>
      <c r="F119" s="95">
        <f t="shared" si="21"/>
        <v>51.346270019949849</v>
      </c>
      <c r="G119" s="95">
        <f t="shared" si="22"/>
        <v>21.724345762711863</v>
      </c>
    </row>
    <row r="120" spans="1:7" ht="30.75" thickBot="1" x14ac:dyDescent="0.3">
      <c r="A120" s="91">
        <v>3233</v>
      </c>
      <c r="B120" s="92" t="s">
        <v>133</v>
      </c>
      <c r="C120" s="93">
        <v>32096.35</v>
      </c>
      <c r="D120" s="93">
        <v>0</v>
      </c>
      <c r="E120" s="93">
        <v>33935.75</v>
      </c>
      <c r="F120" s="95">
        <f t="shared" si="21"/>
        <v>105.73086970948411</v>
      </c>
      <c r="G120" s="95" t="e">
        <f t="shared" si="22"/>
        <v>#DIV/0!</v>
      </c>
    </row>
    <row r="121" spans="1:7" ht="30.75" thickBot="1" x14ac:dyDescent="0.3">
      <c r="A121" s="91">
        <v>3234</v>
      </c>
      <c r="B121" s="92" t="s">
        <v>134</v>
      </c>
      <c r="C121" s="93">
        <v>136289.22</v>
      </c>
      <c r="D121" s="93">
        <v>660000</v>
      </c>
      <c r="E121" s="93">
        <v>115704.78</v>
      </c>
      <c r="F121" s="95">
        <f t="shared" si="21"/>
        <v>84.896501718918046</v>
      </c>
      <c r="G121" s="95">
        <f t="shared" si="22"/>
        <v>17.531027272727272</v>
      </c>
    </row>
    <row r="122" spans="1:7" ht="45.75" thickBot="1" x14ac:dyDescent="0.3">
      <c r="A122" s="91">
        <v>3236</v>
      </c>
      <c r="B122" s="92" t="s">
        <v>135</v>
      </c>
      <c r="C122" s="93">
        <v>49447.79</v>
      </c>
      <c r="D122" s="93">
        <v>115000</v>
      </c>
      <c r="E122" s="93">
        <v>39650.379999999997</v>
      </c>
      <c r="F122" s="95">
        <f t="shared" si="21"/>
        <v>80.186354132308026</v>
      </c>
      <c r="G122" s="95">
        <f t="shared" si="22"/>
        <v>34.478591304347823</v>
      </c>
    </row>
    <row r="123" spans="1:7" ht="30.75" thickBot="1" x14ac:dyDescent="0.3">
      <c r="A123" s="91">
        <v>3237</v>
      </c>
      <c r="B123" s="92" t="s">
        <v>136</v>
      </c>
      <c r="C123" s="171">
        <v>43811.4</v>
      </c>
      <c r="D123" s="93">
        <v>195000</v>
      </c>
      <c r="E123" s="93">
        <v>123990.89</v>
      </c>
      <c r="F123" s="95">
        <f t="shared" si="21"/>
        <v>283.01056346065178</v>
      </c>
      <c r="G123" s="95">
        <f t="shared" si="22"/>
        <v>63.585071794871794</v>
      </c>
    </row>
    <row r="124" spans="1:7" ht="15.75" thickBot="1" x14ac:dyDescent="0.3">
      <c r="A124" s="91">
        <v>3238</v>
      </c>
      <c r="B124" s="92" t="s">
        <v>137</v>
      </c>
      <c r="C124" s="93">
        <v>13345.27</v>
      </c>
      <c r="D124" s="93">
        <v>35000</v>
      </c>
      <c r="E124" s="93">
        <v>18627.740000000002</v>
      </c>
      <c r="F124" s="95">
        <f t="shared" si="21"/>
        <v>139.58308824025292</v>
      </c>
      <c r="G124" s="95">
        <f t="shared" si="22"/>
        <v>53.222114285714298</v>
      </c>
    </row>
    <row r="125" spans="1:7" ht="15.75" thickBot="1" x14ac:dyDescent="0.3">
      <c r="A125" s="91">
        <v>3239</v>
      </c>
      <c r="B125" s="92" t="s">
        <v>138</v>
      </c>
      <c r="C125" s="93">
        <v>32376.9</v>
      </c>
      <c r="D125" s="93">
        <v>85000</v>
      </c>
      <c r="E125" s="93">
        <v>15816.63</v>
      </c>
      <c r="F125" s="95">
        <f t="shared" si="21"/>
        <v>48.851588632636229</v>
      </c>
      <c r="G125" s="95">
        <f t="shared" si="22"/>
        <v>18.607800000000001</v>
      </c>
    </row>
    <row r="126" spans="1:7" ht="60.75" thickBot="1" x14ac:dyDescent="0.3">
      <c r="A126" s="88">
        <v>329</v>
      </c>
      <c r="B126" s="89" t="s">
        <v>97</v>
      </c>
      <c r="C126" s="90">
        <f>SUM(C127:C133)</f>
        <v>227678.43000000002</v>
      </c>
      <c r="D126" s="90">
        <f t="shared" ref="D126:E126" si="30">SUM(D127:D133)</f>
        <v>548000</v>
      </c>
      <c r="E126" s="90">
        <f t="shared" si="30"/>
        <v>349958.08</v>
      </c>
      <c r="F126" s="132">
        <f t="shared" si="21"/>
        <v>153.70717375378948</v>
      </c>
      <c r="G126" s="132">
        <f t="shared" si="22"/>
        <v>63.860963503649636</v>
      </c>
    </row>
    <row r="127" spans="1:7" ht="60.75" thickBot="1" x14ac:dyDescent="0.3">
      <c r="A127" s="78">
        <v>3291</v>
      </c>
      <c r="B127" s="70" t="s">
        <v>139</v>
      </c>
      <c r="C127" s="172">
        <v>161681.38</v>
      </c>
      <c r="D127" s="94">
        <v>300000</v>
      </c>
      <c r="E127" s="93">
        <v>170012.26</v>
      </c>
      <c r="F127" s="95">
        <f t="shared" si="21"/>
        <v>105.15265270496825</v>
      </c>
      <c r="G127" s="95">
        <f t="shared" si="22"/>
        <v>56.670753333333337</v>
      </c>
    </row>
    <row r="128" spans="1:7" ht="30.75" thickBot="1" x14ac:dyDescent="0.3">
      <c r="A128" s="78">
        <v>3292</v>
      </c>
      <c r="B128" s="70" t="s">
        <v>140</v>
      </c>
      <c r="C128" s="94">
        <v>11624.67</v>
      </c>
      <c r="D128" s="94">
        <v>20000</v>
      </c>
      <c r="E128" s="93">
        <v>8911.42</v>
      </c>
      <c r="F128" s="95">
        <f t="shared" si="21"/>
        <v>76.659552486221116</v>
      </c>
      <c r="G128" s="95">
        <f t="shared" si="22"/>
        <v>44.557099999999998</v>
      </c>
    </row>
    <row r="129" spans="1:7" ht="15.75" thickBot="1" x14ac:dyDescent="0.3">
      <c r="A129" s="78">
        <v>3293</v>
      </c>
      <c r="B129" s="70" t="s">
        <v>141</v>
      </c>
      <c r="C129" s="94">
        <v>36812.230000000003</v>
      </c>
      <c r="D129" s="94">
        <v>81000</v>
      </c>
      <c r="E129" s="93">
        <v>80680.149999999994</v>
      </c>
      <c r="F129" s="95">
        <f t="shared" si="21"/>
        <v>219.16670084914708</v>
      </c>
      <c r="G129" s="95">
        <f t="shared" si="22"/>
        <v>99.60512345679011</v>
      </c>
    </row>
    <row r="130" spans="1:7" ht="15.75" thickBot="1" x14ac:dyDescent="0.3">
      <c r="A130" s="78">
        <v>3294</v>
      </c>
      <c r="B130" s="70" t="s">
        <v>142</v>
      </c>
      <c r="C130" s="94">
        <v>2560.44</v>
      </c>
      <c r="D130" s="94">
        <v>7000</v>
      </c>
      <c r="E130" s="93">
        <v>2560.44</v>
      </c>
      <c r="F130" s="95">
        <f t="shared" si="21"/>
        <v>100</v>
      </c>
      <c r="G130" s="95">
        <f t="shared" si="22"/>
        <v>36.577714285714286</v>
      </c>
    </row>
    <row r="131" spans="1:7" ht="30.75" thickBot="1" x14ac:dyDescent="0.3">
      <c r="A131" s="78">
        <v>3295</v>
      </c>
      <c r="B131" s="70" t="s">
        <v>143</v>
      </c>
      <c r="C131" s="94">
        <v>0</v>
      </c>
      <c r="D131" s="94">
        <v>1000</v>
      </c>
      <c r="E131" s="93">
        <v>9695.27</v>
      </c>
      <c r="F131" s="95">
        <v>0</v>
      </c>
      <c r="G131" s="95">
        <f t="shared" si="22"/>
        <v>969.52700000000004</v>
      </c>
    </row>
    <row r="132" spans="1:7" ht="15.75" thickBot="1" x14ac:dyDescent="0.3">
      <c r="A132" s="78">
        <v>3296</v>
      </c>
      <c r="B132" s="70" t="s">
        <v>160</v>
      </c>
      <c r="C132" s="94">
        <v>2100</v>
      </c>
      <c r="D132" s="94">
        <v>3000</v>
      </c>
      <c r="E132" s="93">
        <v>0</v>
      </c>
      <c r="F132" s="95">
        <v>0</v>
      </c>
      <c r="G132" s="95">
        <v>0</v>
      </c>
    </row>
    <row r="133" spans="1:7" ht="60.75" thickBot="1" x14ac:dyDescent="0.3">
      <c r="A133" s="78">
        <v>3299</v>
      </c>
      <c r="B133" s="70" t="s">
        <v>97</v>
      </c>
      <c r="C133" s="94">
        <v>12899.71</v>
      </c>
      <c r="D133" s="94">
        <v>136000</v>
      </c>
      <c r="E133" s="93">
        <v>78098.539999999994</v>
      </c>
      <c r="F133" s="95">
        <f t="shared" si="21"/>
        <v>605.42864917118288</v>
      </c>
      <c r="G133" s="95">
        <f t="shared" si="22"/>
        <v>57.425397058823521</v>
      </c>
    </row>
    <row r="134" spans="1:7" ht="15.75" thickBot="1" x14ac:dyDescent="0.3">
      <c r="A134" s="85">
        <v>34</v>
      </c>
      <c r="B134" s="86" t="s">
        <v>98</v>
      </c>
      <c r="C134" s="150">
        <f>SUM(C135)</f>
        <v>19543.349999999999</v>
      </c>
      <c r="D134" s="150">
        <f t="shared" ref="D134:E134" si="31">SUM(D135)</f>
        <v>32000</v>
      </c>
      <c r="E134" s="150">
        <f t="shared" si="31"/>
        <v>13605.24</v>
      </c>
      <c r="F134" s="87">
        <f t="shared" si="21"/>
        <v>69.615700481237866</v>
      </c>
      <c r="G134" s="87">
        <f t="shared" si="22"/>
        <v>42.516375000000004</v>
      </c>
    </row>
    <row r="135" spans="1:7" ht="30.75" thickBot="1" x14ac:dyDescent="0.3">
      <c r="A135" s="88">
        <v>343</v>
      </c>
      <c r="B135" s="89" t="s">
        <v>99</v>
      </c>
      <c r="C135" s="90">
        <f>SUM(C136)</f>
        <v>19543.349999999999</v>
      </c>
      <c r="D135" s="90">
        <f t="shared" ref="D135:E135" si="32">SUM(D136)</f>
        <v>32000</v>
      </c>
      <c r="E135" s="90">
        <f t="shared" si="32"/>
        <v>13605.24</v>
      </c>
      <c r="F135" s="132">
        <f t="shared" si="21"/>
        <v>69.615700481237866</v>
      </c>
      <c r="G135" s="132">
        <f t="shared" si="22"/>
        <v>42.516375000000004</v>
      </c>
    </row>
    <row r="136" spans="1:7" ht="45.75" thickBot="1" x14ac:dyDescent="0.3">
      <c r="A136" s="78">
        <v>3431</v>
      </c>
      <c r="B136" s="70" t="s">
        <v>144</v>
      </c>
      <c r="C136" s="71">
        <v>19543.349999999999</v>
      </c>
      <c r="D136" s="71">
        <v>32000</v>
      </c>
      <c r="E136" s="71">
        <v>13605.24</v>
      </c>
      <c r="F136" s="95">
        <f t="shared" si="21"/>
        <v>69.615700481237866</v>
      </c>
      <c r="G136" s="95">
        <f t="shared" si="22"/>
        <v>42.516375000000004</v>
      </c>
    </row>
    <row r="137" spans="1:7" ht="15.75" thickBot="1" x14ac:dyDescent="0.3">
      <c r="A137" s="80">
        <v>35</v>
      </c>
      <c r="B137" s="81" t="s">
        <v>100</v>
      </c>
      <c r="C137" s="82">
        <f>SUM(C138)</f>
        <v>0</v>
      </c>
      <c r="D137" s="82">
        <f t="shared" ref="D137:E137" si="33">SUM(D138)</f>
        <v>70000</v>
      </c>
      <c r="E137" s="82">
        <f t="shared" si="33"/>
        <v>45124.99</v>
      </c>
      <c r="F137" s="82">
        <v>0</v>
      </c>
      <c r="G137" s="82">
        <f t="shared" si="22"/>
        <v>64.464271428571436</v>
      </c>
    </row>
    <row r="138" spans="1:7" ht="56.25" customHeight="1" x14ac:dyDescent="0.25">
      <c r="A138" s="203">
        <v>352</v>
      </c>
      <c r="B138" s="205" t="s">
        <v>101</v>
      </c>
      <c r="C138" s="210">
        <f>SUM(C140:C141)</f>
        <v>0</v>
      </c>
      <c r="D138" s="210">
        <f t="shared" ref="D138" si="34">SUM(D140:D141)</f>
        <v>70000</v>
      </c>
      <c r="E138" s="210">
        <f>SUM(E140)</f>
        <v>45124.99</v>
      </c>
      <c r="F138" s="207">
        <v>0</v>
      </c>
      <c r="G138" s="207">
        <v>0</v>
      </c>
    </row>
    <row r="139" spans="1:7" ht="15.75" thickBot="1" x14ac:dyDescent="0.3">
      <c r="A139" s="204"/>
      <c r="B139" s="206"/>
      <c r="C139" s="211"/>
      <c r="D139" s="211"/>
      <c r="E139" s="211"/>
      <c r="F139" s="208"/>
      <c r="G139" s="208"/>
    </row>
    <row r="140" spans="1:7" ht="30.75" thickBot="1" x14ac:dyDescent="0.3">
      <c r="A140" s="78">
        <v>3522</v>
      </c>
      <c r="B140" s="70" t="s">
        <v>145</v>
      </c>
      <c r="C140" s="71">
        <v>0</v>
      </c>
      <c r="D140" s="71">
        <v>0</v>
      </c>
      <c r="E140" s="71">
        <v>45124.99</v>
      </c>
      <c r="F140" s="73">
        <v>0</v>
      </c>
      <c r="G140" s="73">
        <v>0</v>
      </c>
    </row>
    <row r="141" spans="1:7" ht="45.75" thickBot="1" x14ac:dyDescent="0.3">
      <c r="A141" s="78">
        <v>3523</v>
      </c>
      <c r="B141" s="70" t="s">
        <v>161</v>
      </c>
      <c r="C141" s="71">
        <v>0</v>
      </c>
      <c r="D141" s="71">
        <v>70000</v>
      </c>
      <c r="E141" s="71">
        <v>45124.99</v>
      </c>
      <c r="F141" s="73">
        <v>0</v>
      </c>
      <c r="G141" s="73">
        <v>0</v>
      </c>
    </row>
    <row r="142" spans="1:7" ht="60.75" thickBot="1" x14ac:dyDescent="0.3">
      <c r="A142" s="77">
        <v>36</v>
      </c>
      <c r="B142" s="68" t="s">
        <v>102</v>
      </c>
      <c r="C142" s="69">
        <f>SUM(C143)</f>
        <v>270773.67</v>
      </c>
      <c r="D142" s="69">
        <f t="shared" ref="D142:E142" si="35">SUM(D143)</f>
        <v>1210000</v>
      </c>
      <c r="E142" s="69">
        <f t="shared" si="35"/>
        <v>745584.73</v>
      </c>
      <c r="F142" s="69">
        <f>E142/C142*100</f>
        <v>275.35348248594482</v>
      </c>
      <c r="G142" s="69">
        <f>E142/D142*100</f>
        <v>61.618572727272728</v>
      </c>
    </row>
    <row r="143" spans="1:7" ht="30.75" thickBot="1" x14ac:dyDescent="0.3">
      <c r="A143" s="88">
        <v>363</v>
      </c>
      <c r="B143" s="89" t="s">
        <v>103</v>
      </c>
      <c r="C143" s="90">
        <f>SUM(C144:C145)</f>
        <v>270773.67</v>
      </c>
      <c r="D143" s="90">
        <f t="shared" ref="D143:E143" si="36">SUM(D144:D145)</f>
        <v>1210000</v>
      </c>
      <c r="E143" s="90">
        <f t="shared" si="36"/>
        <v>745584.73</v>
      </c>
      <c r="F143" s="132">
        <f t="shared" ref="F143:F177" si="37">E143/C143*100</f>
        <v>275.35348248594482</v>
      </c>
      <c r="G143" s="132">
        <f t="shared" ref="G143:G177" si="38">E143/D143*100</f>
        <v>61.618572727272728</v>
      </c>
    </row>
    <row r="144" spans="1:7" ht="45.75" thickBot="1" x14ac:dyDescent="0.3">
      <c r="A144" s="78">
        <v>3631</v>
      </c>
      <c r="B144" s="70" t="s">
        <v>146</v>
      </c>
      <c r="C144" s="94">
        <v>270773.67</v>
      </c>
      <c r="D144" s="94">
        <v>460000</v>
      </c>
      <c r="E144" s="94">
        <v>312592.45</v>
      </c>
      <c r="F144" s="95">
        <f t="shared" si="37"/>
        <v>115.44418258983602</v>
      </c>
      <c r="G144" s="95">
        <f t="shared" si="38"/>
        <v>67.954880434782609</v>
      </c>
    </row>
    <row r="145" spans="1:7" ht="75.75" thickBot="1" x14ac:dyDescent="0.3">
      <c r="A145" s="78">
        <v>3632</v>
      </c>
      <c r="B145" s="70" t="s">
        <v>278</v>
      </c>
      <c r="C145" s="94">
        <v>0</v>
      </c>
      <c r="D145" s="94">
        <v>750000</v>
      </c>
      <c r="E145" s="94">
        <v>432992.28</v>
      </c>
      <c r="F145" s="95">
        <v>0</v>
      </c>
      <c r="G145" s="95">
        <f t="shared" si="38"/>
        <v>57.732303999999999</v>
      </c>
    </row>
    <row r="146" spans="1:7" ht="60.75" thickBot="1" x14ac:dyDescent="0.3">
      <c r="A146" s="77">
        <v>37</v>
      </c>
      <c r="B146" s="68" t="s">
        <v>104</v>
      </c>
      <c r="C146" s="69">
        <f>SUM(C147)</f>
        <v>77059.929999999993</v>
      </c>
      <c r="D146" s="69">
        <f t="shared" ref="D146:E146" si="39">SUM(D147)</f>
        <v>265000</v>
      </c>
      <c r="E146" s="69">
        <f t="shared" si="39"/>
        <v>137379.74</v>
      </c>
      <c r="F146" s="72">
        <f t="shared" si="37"/>
        <v>178.27649207571304</v>
      </c>
      <c r="G146" s="72">
        <f t="shared" si="38"/>
        <v>51.841411320754716</v>
      </c>
    </row>
    <row r="147" spans="1:7" ht="60.75" thickBot="1" x14ac:dyDescent="0.3">
      <c r="A147" s="88">
        <v>372</v>
      </c>
      <c r="B147" s="89" t="s">
        <v>105</v>
      </c>
      <c r="C147" s="90">
        <f>SUM(C148:C149)</f>
        <v>77059.929999999993</v>
      </c>
      <c r="D147" s="90">
        <f t="shared" ref="D147:E147" si="40">SUM(D148:D149)</f>
        <v>265000</v>
      </c>
      <c r="E147" s="90">
        <f t="shared" si="40"/>
        <v>137379.74</v>
      </c>
      <c r="F147" s="132">
        <f t="shared" si="37"/>
        <v>178.27649207571304</v>
      </c>
      <c r="G147" s="132">
        <f t="shared" si="38"/>
        <v>51.841411320754716</v>
      </c>
    </row>
    <row r="148" spans="1:7" ht="60.75" thickBot="1" x14ac:dyDescent="0.3">
      <c r="A148" s="78">
        <v>3721</v>
      </c>
      <c r="B148" s="70" t="s">
        <v>147</v>
      </c>
      <c r="C148" s="71">
        <v>63435.09</v>
      </c>
      <c r="D148" s="71">
        <v>185000</v>
      </c>
      <c r="E148" s="71">
        <v>93744.12</v>
      </c>
      <c r="F148" s="95">
        <f t="shared" si="37"/>
        <v>147.77959643471777</v>
      </c>
      <c r="G148" s="95">
        <f t="shared" si="38"/>
        <v>50.672497297297291</v>
      </c>
    </row>
    <row r="149" spans="1:7" ht="60.75" thickBot="1" x14ac:dyDescent="0.3">
      <c r="A149" s="78">
        <v>3722</v>
      </c>
      <c r="B149" s="70" t="s">
        <v>148</v>
      </c>
      <c r="C149" s="71">
        <v>13624.84</v>
      </c>
      <c r="D149" s="71">
        <v>80000</v>
      </c>
      <c r="E149" s="71">
        <v>43635.62</v>
      </c>
      <c r="F149" s="95">
        <f t="shared" si="37"/>
        <v>320.26519210500823</v>
      </c>
      <c r="G149" s="95">
        <f t="shared" si="38"/>
        <v>54.544525</v>
      </c>
    </row>
    <row r="150" spans="1:7" ht="15.75" thickBot="1" x14ac:dyDescent="0.3">
      <c r="A150" s="77">
        <v>38</v>
      </c>
      <c r="B150" s="68" t="s">
        <v>106</v>
      </c>
      <c r="C150" s="69">
        <f>SUM(C151+C154)</f>
        <v>236850.02</v>
      </c>
      <c r="D150" s="69">
        <f t="shared" ref="D150:E150" si="41">SUM(D151+D154)</f>
        <v>927756</v>
      </c>
      <c r="E150" s="69">
        <f t="shared" si="41"/>
        <v>286800.86</v>
      </c>
      <c r="F150" s="69">
        <f t="shared" si="37"/>
        <v>121.08964989743298</v>
      </c>
      <c r="G150" s="69">
        <f t="shared" si="38"/>
        <v>30.913393176654203</v>
      </c>
    </row>
    <row r="151" spans="1:7" ht="15.75" thickBot="1" x14ac:dyDescent="0.3">
      <c r="A151" s="88">
        <v>381</v>
      </c>
      <c r="B151" s="89" t="s">
        <v>107</v>
      </c>
      <c r="C151" s="90">
        <f>SUM(C152:C153)</f>
        <v>236850.02</v>
      </c>
      <c r="D151" s="90">
        <f t="shared" ref="D151:E151" si="42">SUM(D152:D153)</f>
        <v>827756</v>
      </c>
      <c r="E151" s="90">
        <f t="shared" si="42"/>
        <v>286800.86</v>
      </c>
      <c r="F151" s="132">
        <f t="shared" si="37"/>
        <v>121.08964989743298</v>
      </c>
      <c r="G151" s="132">
        <f t="shared" si="38"/>
        <v>34.647995302963672</v>
      </c>
    </row>
    <row r="152" spans="1:7" ht="30.75" thickBot="1" x14ac:dyDescent="0.3">
      <c r="A152" s="78">
        <v>3811</v>
      </c>
      <c r="B152" s="70" t="s">
        <v>149</v>
      </c>
      <c r="C152" s="71">
        <v>236850.02</v>
      </c>
      <c r="D152" s="71">
        <v>817756</v>
      </c>
      <c r="E152" s="71">
        <v>286800.86</v>
      </c>
      <c r="F152" s="95">
        <f t="shared" si="37"/>
        <v>121.08964989743298</v>
      </c>
      <c r="G152" s="95">
        <f t="shared" si="38"/>
        <v>35.071691311344708</v>
      </c>
    </row>
    <row r="153" spans="1:7" ht="30.75" thickBot="1" x14ac:dyDescent="0.3">
      <c r="A153" s="78">
        <v>3812</v>
      </c>
      <c r="B153" s="70" t="s">
        <v>150</v>
      </c>
      <c r="C153" s="71">
        <f>SUM(C154)</f>
        <v>0</v>
      </c>
      <c r="D153" s="71">
        <v>10000</v>
      </c>
      <c r="E153" s="71">
        <f t="shared" ref="E153" si="43">SUM(E154)</f>
        <v>0</v>
      </c>
      <c r="F153" s="95">
        <v>0</v>
      </c>
      <c r="G153" s="95">
        <f t="shared" si="38"/>
        <v>0</v>
      </c>
    </row>
    <row r="154" spans="1:7" ht="60.75" thickBot="1" x14ac:dyDescent="0.3">
      <c r="A154" s="88">
        <v>383</v>
      </c>
      <c r="B154" s="89" t="s">
        <v>151</v>
      </c>
      <c r="C154" s="90">
        <f>SUM(C155)</f>
        <v>0</v>
      </c>
      <c r="D154" s="90">
        <f t="shared" ref="D154:E154" si="44">SUM(D155)</f>
        <v>100000</v>
      </c>
      <c r="E154" s="90">
        <f t="shared" si="44"/>
        <v>0</v>
      </c>
      <c r="F154" s="132">
        <v>0</v>
      </c>
      <c r="G154" s="132">
        <f t="shared" si="38"/>
        <v>0</v>
      </c>
    </row>
    <row r="155" spans="1:7" ht="60.75" thickBot="1" x14ac:dyDescent="0.3">
      <c r="A155" s="78">
        <v>3831</v>
      </c>
      <c r="B155" s="70" t="s">
        <v>151</v>
      </c>
      <c r="C155" s="71">
        <v>0</v>
      </c>
      <c r="D155" s="71">
        <v>100000</v>
      </c>
      <c r="E155" s="147">
        <v>0</v>
      </c>
      <c r="F155" s="145">
        <v>0</v>
      </c>
      <c r="G155" s="145">
        <f t="shared" si="38"/>
        <v>0</v>
      </c>
    </row>
    <row r="156" spans="1:7" ht="45.75" thickBot="1" x14ac:dyDescent="0.3">
      <c r="A156" s="80">
        <v>4</v>
      </c>
      <c r="B156" s="81" t="s">
        <v>108</v>
      </c>
      <c r="C156" s="82">
        <v>998806.89</v>
      </c>
      <c r="D156" s="82">
        <v>9475000</v>
      </c>
      <c r="E156" s="82">
        <v>170107.3</v>
      </c>
      <c r="F156" s="82">
        <f t="shared" si="37"/>
        <v>17.031049915965234</v>
      </c>
      <c r="G156" s="82">
        <f t="shared" si="38"/>
        <v>1.7953277044854881</v>
      </c>
    </row>
    <row r="157" spans="1:7" ht="45.75" thickBot="1" x14ac:dyDescent="0.3">
      <c r="A157" s="85">
        <v>41</v>
      </c>
      <c r="B157" s="86" t="s">
        <v>109</v>
      </c>
      <c r="C157" s="87">
        <f>SUM(C158)</f>
        <v>18925</v>
      </c>
      <c r="D157" s="87">
        <f t="shared" ref="D157:E157" si="45">SUM(D158)</f>
        <v>10000</v>
      </c>
      <c r="E157" s="87">
        <f t="shared" si="45"/>
        <v>0</v>
      </c>
      <c r="F157" s="87">
        <f t="shared" si="37"/>
        <v>0</v>
      </c>
      <c r="G157" s="87">
        <v>0</v>
      </c>
    </row>
    <row r="158" spans="1:7" ht="30.75" thickBot="1" x14ac:dyDescent="0.3">
      <c r="A158" s="88">
        <v>411</v>
      </c>
      <c r="B158" s="89" t="s">
        <v>152</v>
      </c>
      <c r="C158" s="132">
        <f>SUM(C159)</f>
        <v>18925</v>
      </c>
      <c r="D158" s="132">
        <f t="shared" ref="D158:E158" si="46">SUM(D159)</f>
        <v>10000</v>
      </c>
      <c r="E158" s="132">
        <f t="shared" si="46"/>
        <v>0</v>
      </c>
      <c r="F158" s="132">
        <f t="shared" si="37"/>
        <v>0</v>
      </c>
      <c r="G158" s="132">
        <v>0</v>
      </c>
    </row>
    <row r="159" spans="1:7" ht="30.75" thickBot="1" x14ac:dyDescent="0.3">
      <c r="A159" s="91">
        <v>4111</v>
      </c>
      <c r="B159" s="92" t="s">
        <v>152</v>
      </c>
      <c r="C159" s="95">
        <v>18925</v>
      </c>
      <c r="D159" s="95">
        <v>10000</v>
      </c>
      <c r="E159" s="95">
        <v>0</v>
      </c>
      <c r="F159" s="95">
        <f t="shared" si="37"/>
        <v>0</v>
      </c>
      <c r="G159" s="95">
        <v>0</v>
      </c>
    </row>
    <row r="160" spans="1:7" ht="60.75" thickBot="1" x14ac:dyDescent="0.3">
      <c r="A160" s="85">
        <v>42</v>
      </c>
      <c r="B160" s="86" t="s">
        <v>110</v>
      </c>
      <c r="C160" s="87">
        <v>616017.5</v>
      </c>
      <c r="D160" s="87">
        <v>9265000</v>
      </c>
      <c r="E160" s="87">
        <v>170107.3</v>
      </c>
      <c r="F160" s="87">
        <f t="shared" si="37"/>
        <v>27.614036938885661</v>
      </c>
      <c r="G160" s="87">
        <f t="shared" si="38"/>
        <v>1.8360205072854827</v>
      </c>
    </row>
    <row r="161" spans="1:7" ht="30.75" thickBot="1" x14ac:dyDescent="0.3">
      <c r="A161" s="88">
        <v>421</v>
      </c>
      <c r="B161" s="89" t="s">
        <v>111</v>
      </c>
      <c r="C161" s="90">
        <f>SUM(C162:C164)</f>
        <v>231987.27000000002</v>
      </c>
      <c r="D161" s="90">
        <f t="shared" ref="D161:E161" si="47">SUM(D162:D164)</f>
        <v>7920000</v>
      </c>
      <c r="E161" s="90">
        <f t="shared" si="47"/>
        <v>101142.29</v>
      </c>
      <c r="F161" s="132">
        <f t="shared" si="37"/>
        <v>43.598206918853769</v>
      </c>
      <c r="G161" s="132">
        <f t="shared" si="38"/>
        <v>1.2770491161616162</v>
      </c>
    </row>
    <row r="162" spans="1:7" ht="15.75" thickBot="1" x14ac:dyDescent="0.3">
      <c r="A162" s="78">
        <v>4212</v>
      </c>
      <c r="B162" s="70" t="s">
        <v>153</v>
      </c>
      <c r="C162" s="71">
        <v>99093.52</v>
      </c>
      <c r="D162" s="71">
        <v>5970000</v>
      </c>
      <c r="E162" s="149">
        <v>16400</v>
      </c>
      <c r="F162" s="95">
        <f t="shared" si="37"/>
        <v>16.550022645274886</v>
      </c>
      <c r="G162" s="95">
        <f t="shared" si="38"/>
        <v>0.27470686767169178</v>
      </c>
    </row>
    <row r="163" spans="1:7" ht="45.75" thickBot="1" x14ac:dyDescent="0.3">
      <c r="A163" s="78">
        <v>4213</v>
      </c>
      <c r="B163" s="70" t="s">
        <v>154</v>
      </c>
      <c r="C163" s="71">
        <v>6831.25</v>
      </c>
      <c r="D163" s="71">
        <v>1550000</v>
      </c>
      <c r="E163" s="71">
        <v>84742.29</v>
      </c>
      <c r="F163" s="95">
        <v>0</v>
      </c>
      <c r="G163" s="95">
        <f t="shared" si="38"/>
        <v>5.467244516129032</v>
      </c>
    </row>
    <row r="164" spans="1:7" ht="30.75" thickBot="1" x14ac:dyDescent="0.3">
      <c r="A164" s="78">
        <v>4214</v>
      </c>
      <c r="B164" s="70" t="s">
        <v>155</v>
      </c>
      <c r="C164" s="71">
        <v>126062.5</v>
      </c>
      <c r="D164" s="71">
        <v>400000</v>
      </c>
      <c r="E164" s="71">
        <v>0</v>
      </c>
      <c r="F164" s="95">
        <f t="shared" si="37"/>
        <v>0</v>
      </c>
      <c r="G164" s="95">
        <f t="shared" si="38"/>
        <v>0</v>
      </c>
    </row>
    <row r="165" spans="1:7" ht="30.75" thickBot="1" x14ac:dyDescent="0.3">
      <c r="A165" s="88">
        <v>422</v>
      </c>
      <c r="B165" s="89" t="s">
        <v>112</v>
      </c>
      <c r="C165" s="90">
        <f>SUM(C166:C168)</f>
        <v>342155.23</v>
      </c>
      <c r="D165" s="90">
        <f t="shared" ref="D165:E165" si="48">SUM(D166:D168)</f>
        <v>1045000</v>
      </c>
      <c r="E165" s="90">
        <f t="shared" si="48"/>
        <v>29090.010000000002</v>
      </c>
      <c r="F165" s="132">
        <f t="shared" si="37"/>
        <v>8.5019919175281942</v>
      </c>
      <c r="G165" s="132">
        <f t="shared" si="38"/>
        <v>2.7837330143540671</v>
      </c>
    </row>
    <row r="166" spans="1:7" ht="30.75" thickBot="1" x14ac:dyDescent="0.3">
      <c r="A166" s="78">
        <v>4221</v>
      </c>
      <c r="B166" s="70" t="s">
        <v>156</v>
      </c>
      <c r="C166" s="94">
        <v>2100</v>
      </c>
      <c r="D166" s="94">
        <v>70000</v>
      </c>
      <c r="E166" s="94">
        <v>18767.59</v>
      </c>
      <c r="F166" s="95">
        <f t="shared" si="37"/>
        <v>893.69476190476189</v>
      </c>
      <c r="G166" s="95">
        <f t="shared" si="38"/>
        <v>26.810842857142859</v>
      </c>
    </row>
    <row r="167" spans="1:7" ht="45.75" thickBot="1" x14ac:dyDescent="0.3">
      <c r="A167" s="78">
        <v>4223</v>
      </c>
      <c r="B167" s="70" t="s">
        <v>162</v>
      </c>
      <c r="C167" s="94">
        <v>9498.75</v>
      </c>
      <c r="D167" s="94">
        <v>400000</v>
      </c>
      <c r="E167" s="94">
        <v>0</v>
      </c>
      <c r="F167" s="95">
        <v>0</v>
      </c>
      <c r="G167" s="95">
        <v>0</v>
      </c>
    </row>
    <row r="168" spans="1:7" ht="45.75" thickBot="1" x14ac:dyDescent="0.3">
      <c r="A168" s="78">
        <v>4227</v>
      </c>
      <c r="B168" s="70" t="s">
        <v>157</v>
      </c>
      <c r="C168" s="94">
        <v>330556.48</v>
      </c>
      <c r="D168" s="94">
        <v>575000</v>
      </c>
      <c r="E168" s="94">
        <v>10322.42</v>
      </c>
      <c r="F168" s="95">
        <f t="shared" si="37"/>
        <v>3.1227401743871428</v>
      </c>
      <c r="G168" s="95">
        <f t="shared" si="38"/>
        <v>1.7952034782608695</v>
      </c>
    </row>
    <row r="169" spans="1:7" ht="30.75" thickBot="1" x14ac:dyDescent="0.3">
      <c r="A169" s="88">
        <v>423</v>
      </c>
      <c r="B169" s="89" t="s">
        <v>113</v>
      </c>
      <c r="C169" s="90">
        <f>SUM(C170)</f>
        <v>0</v>
      </c>
      <c r="D169" s="90">
        <f t="shared" ref="D169:E169" si="49">SUM(D170)</f>
        <v>0</v>
      </c>
      <c r="E169" s="90">
        <f t="shared" si="49"/>
        <v>0</v>
      </c>
      <c r="F169" s="145">
        <v>0</v>
      </c>
      <c r="G169" s="145">
        <v>0</v>
      </c>
    </row>
    <row r="170" spans="1:7" ht="60.75" thickBot="1" x14ac:dyDescent="0.3">
      <c r="A170" s="78">
        <v>4231</v>
      </c>
      <c r="B170" s="70" t="s">
        <v>158</v>
      </c>
      <c r="C170" s="71">
        <v>0</v>
      </c>
      <c r="D170" s="71">
        <v>0</v>
      </c>
      <c r="E170" s="71">
        <v>0</v>
      </c>
      <c r="F170" s="95">
        <v>0</v>
      </c>
      <c r="G170" s="95">
        <v>0</v>
      </c>
    </row>
    <row r="171" spans="1:7" ht="45.75" thickBot="1" x14ac:dyDescent="0.3">
      <c r="A171" s="88">
        <v>426</v>
      </c>
      <c r="B171" s="89" t="s">
        <v>114</v>
      </c>
      <c r="C171" s="90">
        <f>SUM(C172:C173)</f>
        <v>41875</v>
      </c>
      <c r="D171" s="90">
        <f t="shared" ref="D171:E171" si="50">SUM(D172:D173)</f>
        <v>300000</v>
      </c>
      <c r="E171" s="90">
        <f t="shared" si="50"/>
        <v>39875</v>
      </c>
      <c r="F171" s="132">
        <f t="shared" si="37"/>
        <v>95.223880597014926</v>
      </c>
      <c r="G171" s="132">
        <f t="shared" si="38"/>
        <v>13.291666666666666</v>
      </c>
    </row>
    <row r="172" spans="1:7" ht="45.75" thickBot="1" x14ac:dyDescent="0.3">
      <c r="A172" s="88">
        <v>4262</v>
      </c>
      <c r="B172" s="173" t="s">
        <v>243</v>
      </c>
      <c r="C172" s="90">
        <v>0</v>
      </c>
      <c r="D172" s="90">
        <v>50000</v>
      </c>
      <c r="E172" s="90">
        <v>0</v>
      </c>
      <c r="F172" s="132"/>
      <c r="G172" s="132">
        <f t="shared" si="38"/>
        <v>0</v>
      </c>
    </row>
    <row r="173" spans="1:7" ht="45.75" thickBot="1" x14ac:dyDescent="0.3">
      <c r="A173" s="78">
        <v>4263</v>
      </c>
      <c r="B173" s="70" t="s">
        <v>159</v>
      </c>
      <c r="C173" s="71">
        <v>41875</v>
      </c>
      <c r="D173" s="71">
        <v>250000</v>
      </c>
      <c r="E173" s="71">
        <v>39875</v>
      </c>
      <c r="F173" s="95">
        <f t="shared" si="37"/>
        <v>95.223880597014926</v>
      </c>
      <c r="G173" s="95">
        <f t="shared" si="38"/>
        <v>15.950000000000001</v>
      </c>
    </row>
    <row r="174" spans="1:7" ht="60.75" thickBot="1" x14ac:dyDescent="0.3">
      <c r="A174" s="77">
        <v>45</v>
      </c>
      <c r="B174" s="68" t="s">
        <v>115</v>
      </c>
      <c r="C174" s="69">
        <f>SUM(C175)</f>
        <v>363864.39</v>
      </c>
      <c r="D174" s="69">
        <f t="shared" ref="D174:E174" si="51">SUM(D175)</f>
        <v>200000</v>
      </c>
      <c r="E174" s="69">
        <f t="shared" si="51"/>
        <v>0</v>
      </c>
      <c r="F174" s="69">
        <f t="shared" si="37"/>
        <v>0</v>
      </c>
      <c r="G174" s="69">
        <f t="shared" si="38"/>
        <v>0</v>
      </c>
    </row>
    <row r="175" spans="1:7" ht="45.75" thickBot="1" x14ac:dyDescent="0.3">
      <c r="A175" s="88">
        <v>451</v>
      </c>
      <c r="B175" s="89" t="s">
        <v>116</v>
      </c>
      <c r="C175" s="90">
        <f>SUM(C176)</f>
        <v>363864.39</v>
      </c>
      <c r="D175" s="90">
        <f t="shared" ref="D175:E175" si="52">SUM(D176)</f>
        <v>200000</v>
      </c>
      <c r="E175" s="90">
        <f t="shared" si="52"/>
        <v>0</v>
      </c>
      <c r="F175" s="132">
        <f t="shared" si="37"/>
        <v>0</v>
      </c>
      <c r="G175" s="132">
        <f t="shared" si="38"/>
        <v>0</v>
      </c>
    </row>
    <row r="176" spans="1:7" ht="45.75" thickBot="1" x14ac:dyDescent="0.3">
      <c r="A176" s="78">
        <v>4511</v>
      </c>
      <c r="B176" s="70" t="s">
        <v>116</v>
      </c>
      <c r="C176" s="71">
        <v>363864.39</v>
      </c>
      <c r="D176" s="71">
        <v>200000</v>
      </c>
      <c r="E176" s="71">
        <v>0</v>
      </c>
      <c r="F176" s="95">
        <f t="shared" si="37"/>
        <v>0</v>
      </c>
      <c r="G176" s="95">
        <f t="shared" si="38"/>
        <v>0</v>
      </c>
    </row>
    <row r="177" spans="1:7" ht="15.75" thickBot="1" x14ac:dyDescent="0.3">
      <c r="A177" s="79" t="s">
        <v>117</v>
      </c>
      <c r="B177" s="74"/>
      <c r="C177" s="75">
        <f>C156+C97</f>
        <v>4353687.05</v>
      </c>
      <c r="D177" s="75">
        <f>D156+D97</f>
        <v>16358756</v>
      </c>
      <c r="E177" s="75">
        <f>E156+E97</f>
        <v>3182837.2599999993</v>
      </c>
      <c r="F177" s="148">
        <f t="shared" si="37"/>
        <v>73.106707566406257</v>
      </c>
      <c r="G177" s="148">
        <f t="shared" si="38"/>
        <v>19.456474930000788</v>
      </c>
    </row>
    <row r="179" spans="1:7" x14ac:dyDescent="0.25">
      <c r="A179" s="76" t="s">
        <v>238</v>
      </c>
    </row>
    <row r="180" spans="1:7" x14ac:dyDescent="0.25">
      <c r="A180" s="76"/>
    </row>
    <row r="182" spans="1:7" x14ac:dyDescent="0.25">
      <c r="A182" s="98" t="s">
        <v>163</v>
      </c>
      <c r="B182"/>
      <c r="C182"/>
      <c r="D182"/>
    </row>
    <row r="183" spans="1:7" x14ac:dyDescent="0.25">
      <c r="A183" s="99" t="s">
        <v>244</v>
      </c>
      <c r="B183" s="99"/>
      <c r="C183" s="99"/>
      <c r="D183" s="99"/>
      <c r="E183" s="99"/>
      <c r="F183" s="133"/>
      <c r="G183" s="133"/>
    </row>
    <row r="184" spans="1:7" x14ac:dyDescent="0.25">
      <c r="A184" s="99" t="s">
        <v>164</v>
      </c>
      <c r="B184"/>
      <c r="C184"/>
      <c r="D184"/>
    </row>
    <row r="185" spans="1:7" x14ac:dyDescent="0.25">
      <c r="A185" s="100"/>
      <c r="B185"/>
      <c r="C185"/>
      <c r="D185"/>
    </row>
    <row r="186" spans="1:7" x14ac:dyDescent="0.25">
      <c r="A186" s="215" t="s">
        <v>165</v>
      </c>
      <c r="B186" s="215"/>
      <c r="C186" s="215"/>
      <c r="D186" s="215"/>
      <c r="E186" s="215"/>
      <c r="F186" s="215"/>
      <c r="G186" s="215"/>
    </row>
    <row r="187" spans="1:7" x14ac:dyDescent="0.25">
      <c r="A187" s="214" t="s">
        <v>245</v>
      </c>
      <c r="B187" s="214"/>
      <c r="C187" s="214"/>
      <c r="D187" s="214"/>
      <c r="E187" s="214"/>
      <c r="F187" s="214"/>
      <c r="G187" s="214"/>
    </row>
    <row r="188" spans="1:7" x14ac:dyDescent="0.25">
      <c r="A188" s="101"/>
      <c r="B188"/>
      <c r="C188"/>
      <c r="D188"/>
    </row>
    <row r="189" spans="1:7" x14ac:dyDescent="0.25">
      <c r="A189" s="215" t="s">
        <v>166</v>
      </c>
      <c r="B189" s="215"/>
      <c r="C189" s="215"/>
      <c r="D189" s="215"/>
      <c r="E189" s="215"/>
      <c r="F189" s="215"/>
      <c r="G189" s="215"/>
    </row>
    <row r="190" spans="1:7" x14ac:dyDescent="0.25">
      <c r="A190" s="214" t="s">
        <v>167</v>
      </c>
      <c r="B190" s="214"/>
      <c r="C190" s="214"/>
      <c r="D190" s="214"/>
      <c r="E190" s="214"/>
      <c r="F190" s="214"/>
      <c r="G190" s="214"/>
    </row>
    <row r="191" spans="1:7" x14ac:dyDescent="0.25">
      <c r="A191" s="102"/>
      <c r="B191"/>
      <c r="C191"/>
      <c r="D191"/>
    </row>
    <row r="192" spans="1:7" x14ac:dyDescent="0.25">
      <c r="A192" s="215" t="s">
        <v>168</v>
      </c>
      <c r="B192" s="215"/>
      <c r="C192" s="215"/>
      <c r="D192" s="215"/>
      <c r="E192" s="215"/>
      <c r="F192" s="215"/>
      <c r="G192" s="215"/>
    </row>
    <row r="193" spans="1:10" x14ac:dyDescent="0.25">
      <c r="A193" s="202" t="s">
        <v>249</v>
      </c>
      <c r="B193" s="202"/>
      <c r="C193" s="202"/>
      <c r="D193" s="202"/>
      <c r="E193" s="202"/>
      <c r="F193" s="202"/>
      <c r="G193" s="202"/>
    </row>
    <row r="194" spans="1:10" x14ac:dyDescent="0.25">
      <c r="A194" s="202" t="s">
        <v>284</v>
      </c>
      <c r="B194" s="202"/>
      <c r="C194" s="202"/>
      <c r="D194" s="202"/>
      <c r="E194" s="202"/>
      <c r="F194" s="202"/>
    </row>
    <row r="195" spans="1:10" x14ac:dyDescent="0.25">
      <c r="A195" s="226" t="s">
        <v>282</v>
      </c>
      <c r="B195" s="226"/>
      <c r="C195" s="226"/>
      <c r="D195" s="226"/>
      <c r="E195" s="226"/>
      <c r="F195" s="226"/>
      <c r="G195" s="226"/>
      <c r="H195" s="179"/>
      <c r="I195" s="180"/>
      <c r="J195" s="180"/>
    </row>
    <row r="196" spans="1:10" ht="28.5" customHeight="1" x14ac:dyDescent="0.25">
      <c r="A196" s="198" t="s">
        <v>283</v>
      </c>
      <c r="B196" s="198"/>
      <c r="C196" s="198"/>
      <c r="D196" s="198"/>
      <c r="E196" s="198"/>
      <c r="F196" s="198"/>
      <c r="G196" s="198"/>
    </row>
    <row r="197" spans="1:10" x14ac:dyDescent="0.25">
      <c r="A197" s="101"/>
      <c r="B197"/>
      <c r="C197"/>
      <c r="D197"/>
    </row>
    <row r="198" spans="1:10" x14ac:dyDescent="0.25">
      <c r="A198" s="227" t="s">
        <v>169</v>
      </c>
      <c r="B198" s="227"/>
      <c r="C198" s="227"/>
      <c r="D198" s="227"/>
      <c r="E198" s="227"/>
      <c r="F198" s="227"/>
      <c r="G198" s="227"/>
    </row>
    <row r="199" spans="1:10" x14ac:dyDescent="0.25">
      <c r="A199" s="222" t="s">
        <v>279</v>
      </c>
      <c r="B199" s="222"/>
      <c r="C199" s="222"/>
      <c r="D199" s="222"/>
      <c r="E199" s="222"/>
      <c r="F199" s="222"/>
      <c r="G199" s="222"/>
    </row>
    <row r="200" spans="1:10" ht="14.25" customHeight="1" x14ac:dyDescent="0.25">
      <c r="A200" s="223" t="s">
        <v>207</v>
      </c>
      <c r="B200" s="223"/>
      <c r="C200" s="223"/>
      <c r="D200" s="223"/>
      <c r="E200" s="223"/>
      <c r="F200" s="223"/>
      <c r="G200" s="223"/>
    </row>
    <row r="201" spans="1:10" x14ac:dyDescent="0.25">
      <c r="A201" s="103"/>
      <c r="B201"/>
      <c r="C201"/>
      <c r="D201"/>
    </row>
    <row r="202" spans="1:10" ht="15.75" thickBot="1" x14ac:dyDescent="0.3">
      <c r="A202" s="135" t="s">
        <v>170</v>
      </c>
      <c r="B202"/>
      <c r="C202"/>
      <c r="D202"/>
    </row>
    <row r="203" spans="1:10" x14ac:dyDescent="0.25">
      <c r="A203" s="224" t="s">
        <v>171</v>
      </c>
      <c r="B203" s="104" t="s">
        <v>172</v>
      </c>
      <c r="C203" s="104" t="s">
        <v>173</v>
      </c>
      <c r="D203" s="104" t="s">
        <v>174</v>
      </c>
    </row>
    <row r="204" spans="1:10" ht="26.25" thickBot="1" x14ac:dyDescent="0.3">
      <c r="A204" s="225"/>
      <c r="B204" s="105" t="s">
        <v>246</v>
      </c>
      <c r="C204" s="105" t="s">
        <v>247</v>
      </c>
      <c r="D204" s="106"/>
    </row>
    <row r="205" spans="1:10" ht="15.75" thickBot="1" x14ac:dyDescent="0.3">
      <c r="A205" s="107" t="s">
        <v>175</v>
      </c>
      <c r="B205" s="108">
        <v>4564756</v>
      </c>
      <c r="C205" s="108">
        <v>742594.63</v>
      </c>
      <c r="D205" s="125">
        <f>C205/B205</f>
        <v>0.16268002714712462</v>
      </c>
    </row>
    <row r="206" spans="1:10" ht="15.75" thickBot="1" x14ac:dyDescent="0.3">
      <c r="A206" s="107" t="s">
        <v>176</v>
      </c>
      <c r="B206" s="108">
        <v>10190500</v>
      </c>
      <c r="C206" s="108">
        <v>1939459.87</v>
      </c>
      <c r="D206" s="125">
        <f t="shared" ref="D206:D210" si="53">C206/B206</f>
        <v>0.19032038369069232</v>
      </c>
    </row>
    <row r="207" spans="1:10" ht="15.75" thickBot="1" x14ac:dyDescent="0.3">
      <c r="A207" s="107" t="s">
        <v>177</v>
      </c>
      <c r="B207" s="108">
        <v>532000</v>
      </c>
      <c r="C207" s="108">
        <v>27189.599999999999</v>
      </c>
      <c r="D207" s="125">
        <f t="shared" si="53"/>
        <v>5.1108270676691728E-2</v>
      </c>
    </row>
    <row r="208" spans="1:10" ht="26.25" thickBot="1" x14ac:dyDescent="0.3">
      <c r="A208" s="110" t="s">
        <v>178</v>
      </c>
      <c r="B208" s="108">
        <v>461000</v>
      </c>
      <c r="C208" s="108">
        <v>177395.47</v>
      </c>
      <c r="D208" s="125">
        <f t="shared" si="53"/>
        <v>0.38480579175704988</v>
      </c>
    </row>
    <row r="209" spans="1:7" ht="15.75" thickBot="1" x14ac:dyDescent="0.3">
      <c r="A209" s="110" t="s">
        <v>179</v>
      </c>
      <c r="B209" s="111">
        <v>10500</v>
      </c>
      <c r="C209" s="112">
        <v>0</v>
      </c>
      <c r="D209" s="125">
        <f t="shared" si="53"/>
        <v>0</v>
      </c>
    </row>
    <row r="210" spans="1:7" ht="15.75" thickBot="1" x14ac:dyDescent="0.3">
      <c r="A210" s="113" t="s">
        <v>180</v>
      </c>
      <c r="B210" s="114">
        <f>SUM(B205:B209)</f>
        <v>15758756</v>
      </c>
      <c r="C210" s="114">
        <f>SUM(C205:C209)</f>
        <v>2886639.5700000003</v>
      </c>
      <c r="D210" s="125">
        <f t="shared" si="53"/>
        <v>0.18317686814872952</v>
      </c>
    </row>
    <row r="211" spans="1:7" x14ac:dyDescent="0.25">
      <c r="B211"/>
      <c r="C211"/>
      <c r="D211"/>
    </row>
    <row r="212" spans="1:7" x14ac:dyDescent="0.25">
      <c r="A212" s="202" t="s">
        <v>250</v>
      </c>
      <c r="B212" s="202"/>
      <c r="C212" s="202"/>
      <c r="D212" s="202"/>
      <c r="E212" s="202"/>
      <c r="F212" s="202"/>
      <c r="G212" s="202"/>
    </row>
    <row r="213" spans="1:7" ht="39" customHeight="1" x14ac:dyDescent="0.25">
      <c r="A213" s="200" t="s">
        <v>251</v>
      </c>
      <c r="B213" s="200"/>
      <c r="C213" s="200"/>
      <c r="D213" s="200"/>
      <c r="E213" s="200"/>
      <c r="F213" s="200"/>
      <c r="G213" s="200"/>
    </row>
    <row r="214" spans="1:7" ht="27.75" customHeight="1" x14ac:dyDescent="0.25">
      <c r="A214" s="200" t="s">
        <v>252</v>
      </c>
      <c r="B214" s="200"/>
      <c r="C214" s="200"/>
      <c r="D214" s="200"/>
      <c r="E214" s="200"/>
      <c r="F214" s="200"/>
      <c r="G214" s="200"/>
    </row>
    <row r="215" spans="1:7" ht="27" customHeight="1" x14ac:dyDescent="0.25">
      <c r="A215" s="200" t="s">
        <v>253</v>
      </c>
      <c r="B215" s="200"/>
      <c r="C215" s="200"/>
      <c r="D215" s="200"/>
      <c r="E215" s="200"/>
      <c r="F215" s="200"/>
      <c r="G215" s="200"/>
    </row>
    <row r="216" spans="1:7" x14ac:dyDescent="0.25">
      <c r="A216" s="101"/>
      <c r="B216"/>
      <c r="C216"/>
      <c r="D216"/>
    </row>
    <row r="217" spans="1:7" ht="15.75" thickBot="1" x14ac:dyDescent="0.3">
      <c r="A217" s="135" t="s">
        <v>181</v>
      </c>
      <c r="B217"/>
      <c r="C217"/>
      <c r="D217"/>
    </row>
    <row r="218" spans="1:7" x14ac:dyDescent="0.25">
      <c r="A218" s="218" t="s">
        <v>46</v>
      </c>
      <c r="B218" s="104" t="s">
        <v>172</v>
      </c>
      <c r="C218" s="104" t="s">
        <v>173</v>
      </c>
      <c r="D218" s="216" t="s">
        <v>204</v>
      </c>
    </row>
    <row r="219" spans="1:7" ht="26.25" thickBot="1" x14ac:dyDescent="0.3">
      <c r="A219" s="219"/>
      <c r="B219" s="105" t="s">
        <v>202</v>
      </c>
      <c r="C219" s="105" t="s">
        <v>203</v>
      </c>
      <c r="D219" s="217"/>
    </row>
    <row r="220" spans="1:7" ht="15.75" thickBot="1" x14ac:dyDescent="0.3">
      <c r="A220" s="107" t="s">
        <v>182</v>
      </c>
      <c r="B220" s="108">
        <v>600000</v>
      </c>
      <c r="C220" s="108">
        <v>53773.64</v>
      </c>
      <c r="D220" s="109">
        <f>C220/B220</f>
        <v>8.9622733333333329E-2</v>
      </c>
    </row>
    <row r="221" spans="1:7" ht="15.75" thickBot="1" x14ac:dyDescent="0.3">
      <c r="A221" s="113" t="s">
        <v>183</v>
      </c>
      <c r="B221" s="115">
        <v>600000</v>
      </c>
      <c r="C221" s="115">
        <v>53773.64</v>
      </c>
      <c r="D221" s="109">
        <v>8.9599999999999999E-2</v>
      </c>
    </row>
    <row r="222" spans="1:7" x14ac:dyDescent="0.25">
      <c r="A222" s="101"/>
      <c r="B222"/>
      <c r="C222"/>
      <c r="D222"/>
    </row>
    <row r="223" spans="1:7" ht="27.75" customHeight="1" x14ac:dyDescent="0.25">
      <c r="A223" s="200" t="s">
        <v>254</v>
      </c>
      <c r="B223" s="200"/>
      <c r="C223" s="200"/>
      <c r="D223" s="200"/>
      <c r="E223" s="200"/>
      <c r="F223" s="200"/>
      <c r="G223" s="200"/>
    </row>
    <row r="224" spans="1:7" x14ac:dyDescent="0.25">
      <c r="A224" s="101"/>
      <c r="B224"/>
      <c r="C224"/>
      <c r="D224"/>
    </row>
    <row r="225" spans="1:7" x14ac:dyDescent="0.25">
      <c r="A225" s="215" t="s">
        <v>184</v>
      </c>
      <c r="B225" s="215"/>
      <c r="C225" s="215"/>
      <c r="D225" s="215"/>
      <c r="E225" s="215"/>
      <c r="F225" s="215"/>
      <c r="G225" s="215"/>
    </row>
    <row r="226" spans="1:7" x14ac:dyDescent="0.25">
      <c r="A226" s="214" t="s">
        <v>255</v>
      </c>
      <c r="B226" s="214"/>
      <c r="C226" s="214"/>
      <c r="D226" s="214"/>
      <c r="E226" s="214"/>
      <c r="F226" s="214"/>
      <c r="G226" s="214"/>
    </row>
    <row r="227" spans="1:7" x14ac:dyDescent="0.25">
      <c r="A227" s="101"/>
      <c r="B227"/>
      <c r="C227"/>
      <c r="D227"/>
    </row>
    <row r="228" spans="1:7" ht="17.25" customHeight="1" x14ac:dyDescent="0.25">
      <c r="A228" s="101" t="s">
        <v>185</v>
      </c>
      <c r="B228"/>
      <c r="C228"/>
      <c r="D228"/>
    </row>
    <row r="229" spans="1:7" x14ac:dyDescent="0.25">
      <c r="A229" s="116" t="s">
        <v>186</v>
      </c>
      <c r="B229"/>
      <c r="C229"/>
      <c r="D229"/>
    </row>
    <row r="230" spans="1:7" x14ac:dyDescent="0.25">
      <c r="A230" s="116" t="s">
        <v>187</v>
      </c>
      <c r="B230"/>
      <c r="C230"/>
      <c r="D230"/>
    </row>
    <row r="231" spans="1:7" x14ac:dyDescent="0.25">
      <c r="A231" s="117"/>
      <c r="B231"/>
      <c r="C231"/>
      <c r="D231"/>
    </row>
    <row r="232" spans="1:7" ht="15.75" thickBot="1" x14ac:dyDescent="0.3">
      <c r="A232" s="135" t="s">
        <v>9</v>
      </c>
      <c r="B232"/>
      <c r="C232"/>
      <c r="D232"/>
    </row>
    <row r="233" spans="1:7" x14ac:dyDescent="0.25">
      <c r="A233" s="212" t="s">
        <v>9</v>
      </c>
      <c r="B233" s="104" t="s">
        <v>172</v>
      </c>
      <c r="C233" s="104" t="s">
        <v>173</v>
      </c>
      <c r="D233" s="104" t="s">
        <v>174</v>
      </c>
    </row>
    <row r="234" spans="1:7" ht="26.25" thickBot="1" x14ac:dyDescent="0.3">
      <c r="A234" s="213"/>
      <c r="B234" s="105" t="s">
        <v>246</v>
      </c>
      <c r="C234" s="105" t="s">
        <v>247</v>
      </c>
      <c r="D234" s="106"/>
    </row>
    <row r="235" spans="1:7" ht="15.75" thickBot="1" x14ac:dyDescent="0.3">
      <c r="A235" s="107" t="s">
        <v>188</v>
      </c>
      <c r="B235" s="108">
        <v>1602000</v>
      </c>
      <c r="C235" s="108">
        <v>531461.17000000004</v>
      </c>
      <c r="D235" s="109">
        <f>C235/B235</f>
        <v>0.33174854556803995</v>
      </c>
    </row>
    <row r="236" spans="1:7" ht="15.75" thickBot="1" x14ac:dyDescent="0.3">
      <c r="A236" s="107" t="s">
        <v>189</v>
      </c>
      <c r="B236" s="108">
        <v>2777000</v>
      </c>
      <c r="C236" s="108">
        <v>1252773.23</v>
      </c>
      <c r="D236" s="109">
        <f t="shared" ref="D236:D242" si="54">C236/B236</f>
        <v>0.45112467770975873</v>
      </c>
    </row>
    <row r="237" spans="1:7" ht="15.75" thickBot="1" x14ac:dyDescent="0.3">
      <c r="A237" s="107" t="s">
        <v>190</v>
      </c>
      <c r="B237" s="108">
        <v>32000</v>
      </c>
      <c r="C237" s="108">
        <v>13605.24</v>
      </c>
      <c r="D237" s="109">
        <f t="shared" si="54"/>
        <v>0.42516375000000001</v>
      </c>
    </row>
    <row r="238" spans="1:7" ht="15.75" thickBot="1" x14ac:dyDescent="0.3">
      <c r="A238" s="107" t="s">
        <v>205</v>
      </c>
      <c r="B238" s="108">
        <v>70000</v>
      </c>
      <c r="C238" s="108">
        <v>45124.99</v>
      </c>
      <c r="D238" s="109">
        <f t="shared" si="54"/>
        <v>0.64464271428571429</v>
      </c>
    </row>
    <row r="239" spans="1:7" ht="18" customHeight="1" thickBot="1" x14ac:dyDescent="0.3">
      <c r="A239" s="146" t="s">
        <v>191</v>
      </c>
      <c r="B239" s="108">
        <v>1210000</v>
      </c>
      <c r="C239" s="108">
        <v>745584.73</v>
      </c>
      <c r="D239" s="109">
        <f t="shared" si="54"/>
        <v>0.61618572727272725</v>
      </c>
    </row>
    <row r="240" spans="1:7" ht="15.75" thickBot="1" x14ac:dyDescent="0.3">
      <c r="A240" s="110" t="s">
        <v>192</v>
      </c>
      <c r="B240" s="108">
        <v>265000</v>
      </c>
      <c r="C240" s="108">
        <v>137379.74</v>
      </c>
      <c r="D240" s="109">
        <f t="shared" si="54"/>
        <v>0.51841411320754716</v>
      </c>
    </row>
    <row r="241" spans="1:7" ht="15.75" thickBot="1" x14ac:dyDescent="0.3">
      <c r="A241" s="110" t="s">
        <v>193</v>
      </c>
      <c r="B241" s="108">
        <v>927756</v>
      </c>
      <c r="C241" s="108">
        <v>286800.86</v>
      </c>
      <c r="D241" s="109">
        <f t="shared" si="54"/>
        <v>0.30913393176654202</v>
      </c>
    </row>
    <row r="242" spans="1:7" ht="15.75" thickBot="1" x14ac:dyDescent="0.3">
      <c r="A242" s="113" t="s">
        <v>194</v>
      </c>
      <c r="B242" s="115">
        <f>SUM(B235:B241)</f>
        <v>6883756</v>
      </c>
      <c r="C242" s="115">
        <f>SUM(C235:C241)</f>
        <v>3012729.9599999995</v>
      </c>
      <c r="D242" s="109">
        <f t="shared" si="54"/>
        <v>0.4376578658511428</v>
      </c>
    </row>
    <row r="243" spans="1:7" x14ac:dyDescent="0.25">
      <c r="A243" s="101"/>
      <c r="B243"/>
      <c r="C243"/>
      <c r="D243"/>
    </row>
    <row r="244" spans="1:7" ht="36.75" customHeight="1" x14ac:dyDescent="0.25">
      <c r="A244" s="200" t="s">
        <v>256</v>
      </c>
      <c r="B244" s="200"/>
      <c r="C244" s="200"/>
      <c r="D244" s="200"/>
      <c r="E244" s="200"/>
      <c r="F244" s="200"/>
      <c r="G244" s="200"/>
    </row>
    <row r="245" spans="1:7" ht="30.75" customHeight="1" x14ac:dyDescent="0.25">
      <c r="A245" s="200" t="s">
        <v>285</v>
      </c>
      <c r="B245" s="200"/>
      <c r="C245" s="200"/>
      <c r="D245" s="200"/>
      <c r="E245" s="200"/>
      <c r="F245" s="200"/>
      <c r="G245" s="200"/>
    </row>
    <row r="246" spans="1:7" ht="24" customHeight="1" x14ac:dyDescent="0.25">
      <c r="A246" s="200" t="s">
        <v>257</v>
      </c>
      <c r="B246" s="200"/>
      <c r="C246" s="200"/>
      <c r="D246" s="200"/>
      <c r="E246" s="200"/>
      <c r="F246" s="200"/>
      <c r="G246" s="200"/>
    </row>
    <row r="247" spans="1:7" ht="24.75" customHeight="1" x14ac:dyDescent="0.25">
      <c r="A247" s="200" t="s">
        <v>258</v>
      </c>
      <c r="B247" s="200"/>
      <c r="C247" s="200"/>
      <c r="D247" s="200"/>
      <c r="E247" s="200"/>
      <c r="F247" s="200"/>
      <c r="G247" s="200"/>
    </row>
    <row r="248" spans="1:7" ht="43.5" customHeight="1" x14ac:dyDescent="0.25">
      <c r="A248" s="200" t="s">
        <v>259</v>
      </c>
      <c r="B248" s="200"/>
      <c r="C248" s="200"/>
      <c r="D248" s="200"/>
      <c r="E248" s="200"/>
      <c r="F248" s="200"/>
      <c r="G248" s="200"/>
    </row>
    <row r="249" spans="1:7" ht="29.25" customHeight="1" x14ac:dyDescent="0.25">
      <c r="A249" s="200" t="s">
        <v>260</v>
      </c>
      <c r="B249" s="200"/>
      <c r="C249" s="200"/>
      <c r="D249" s="200"/>
      <c r="E249" s="200"/>
      <c r="F249" s="200"/>
      <c r="G249" s="200"/>
    </row>
    <row r="250" spans="1:7" x14ac:dyDescent="0.25">
      <c r="A250" s="101"/>
      <c r="B250"/>
      <c r="C250"/>
      <c r="D250"/>
    </row>
    <row r="251" spans="1:7" x14ac:dyDescent="0.25">
      <c r="A251" s="135" t="s">
        <v>10</v>
      </c>
      <c r="B251"/>
      <c r="C251"/>
      <c r="D251"/>
    </row>
    <row r="252" spans="1:7" x14ac:dyDescent="0.25">
      <c r="A252" s="118"/>
      <c r="B252" s="104" t="s">
        <v>172</v>
      </c>
      <c r="C252" s="104" t="s">
        <v>173</v>
      </c>
      <c r="D252" s="104" t="s">
        <v>174</v>
      </c>
    </row>
    <row r="253" spans="1:7" ht="25.5" x14ac:dyDescent="0.25">
      <c r="A253" s="119" t="s">
        <v>10</v>
      </c>
      <c r="B253" s="121" t="s">
        <v>246</v>
      </c>
      <c r="C253" s="121" t="s">
        <v>247</v>
      </c>
      <c r="D253" s="123"/>
    </row>
    <row r="254" spans="1:7" ht="15.75" thickBot="1" x14ac:dyDescent="0.3">
      <c r="A254" s="120"/>
      <c r="B254" s="122"/>
      <c r="C254" s="122"/>
      <c r="D254" s="122"/>
    </row>
    <row r="255" spans="1:7" ht="15.75" thickBot="1" x14ac:dyDescent="0.3">
      <c r="A255" s="110" t="s">
        <v>195</v>
      </c>
      <c r="B255" s="108">
        <v>10000</v>
      </c>
      <c r="C255" s="108">
        <v>0</v>
      </c>
      <c r="D255" s="109">
        <v>0</v>
      </c>
    </row>
    <row r="256" spans="1:7" ht="15.75" thickBot="1" x14ac:dyDescent="0.3">
      <c r="A256" s="107" t="s">
        <v>196</v>
      </c>
      <c r="B256" s="108">
        <v>9265000</v>
      </c>
      <c r="C256" s="108">
        <v>170107.3</v>
      </c>
      <c r="D256" s="109">
        <f>C256/B256</f>
        <v>1.8360205072854827E-2</v>
      </c>
    </row>
    <row r="257" spans="1:8" ht="26.25" thickBot="1" x14ac:dyDescent="0.3">
      <c r="A257" s="107" t="s">
        <v>197</v>
      </c>
      <c r="B257" s="108">
        <v>200000</v>
      </c>
      <c r="C257" s="108">
        <v>0</v>
      </c>
      <c r="D257" s="109">
        <f>C257/B257</f>
        <v>0</v>
      </c>
    </row>
    <row r="258" spans="1:8" ht="15.75" thickBot="1" x14ac:dyDescent="0.3">
      <c r="A258" s="113" t="s">
        <v>198</v>
      </c>
      <c r="B258" s="115">
        <f>SUM(B255:B257)</f>
        <v>9475000</v>
      </c>
      <c r="C258" s="115">
        <f>SUM(C255:C257)</f>
        <v>170107.3</v>
      </c>
      <c r="D258" s="109">
        <f>C258/B258</f>
        <v>1.795327704485488E-2</v>
      </c>
    </row>
    <row r="259" spans="1:8" ht="30" customHeight="1" x14ac:dyDescent="0.25">
      <c r="A259" s="193" t="s">
        <v>261</v>
      </c>
      <c r="B259" s="193"/>
      <c r="C259" s="193"/>
      <c r="D259" s="193"/>
      <c r="E259" s="193"/>
      <c r="F259" s="193"/>
      <c r="G259" s="193"/>
    </row>
    <row r="260" spans="1:8" ht="48.75" customHeight="1" x14ac:dyDescent="0.25">
      <c r="A260" s="193" t="s">
        <v>262</v>
      </c>
      <c r="B260" s="193"/>
      <c r="C260" s="193"/>
      <c r="D260" s="193"/>
      <c r="E260" s="193"/>
      <c r="F260" s="193"/>
      <c r="G260" s="193"/>
    </row>
    <row r="261" spans="1:8" ht="28.5" customHeight="1" x14ac:dyDescent="0.25">
      <c r="A261" s="193" t="s">
        <v>263</v>
      </c>
      <c r="B261" s="193"/>
      <c r="C261" s="193"/>
      <c r="D261" s="193"/>
      <c r="E261" s="193"/>
      <c r="F261" s="193"/>
      <c r="G261" s="193"/>
    </row>
    <row r="262" spans="1:8" x14ac:dyDescent="0.25">
      <c r="A262" s="124"/>
      <c r="B262"/>
      <c r="C262"/>
      <c r="D262"/>
    </row>
    <row r="263" spans="1:8" x14ac:dyDescent="0.25">
      <c r="A263" s="192" t="s">
        <v>199</v>
      </c>
      <c r="B263" s="192"/>
      <c r="C263" s="192"/>
      <c r="D263" s="192"/>
      <c r="E263" s="192"/>
      <c r="F263" s="192"/>
      <c r="G263" s="192"/>
      <c r="H263" s="192"/>
    </row>
    <row r="264" spans="1:8" ht="18" customHeight="1" x14ac:dyDescent="0.25">
      <c r="A264" s="194" t="s">
        <v>264</v>
      </c>
      <c r="B264" s="194"/>
      <c r="C264" s="194"/>
      <c r="D264" s="194"/>
      <c r="E264" s="194"/>
      <c r="F264" s="194"/>
      <c r="G264" s="194"/>
    </row>
    <row r="265" spans="1:8" x14ac:dyDescent="0.25">
      <c r="A265" s="136"/>
      <c r="B265" s="137"/>
      <c r="C265" s="137"/>
      <c r="D265" s="137"/>
      <c r="E265" s="138"/>
      <c r="F265" s="138"/>
      <c r="G265" s="138"/>
    </row>
    <row r="266" spans="1:8" ht="16.5" customHeight="1" x14ac:dyDescent="0.25">
      <c r="A266" s="191" t="s">
        <v>276</v>
      </c>
      <c r="B266" s="191"/>
      <c r="C266" s="191"/>
      <c r="D266" s="191"/>
      <c r="E266" s="191"/>
      <c r="F266" s="191"/>
      <c r="G266" s="191"/>
    </row>
    <row r="267" spans="1:8" s="153" customFormat="1" x14ac:dyDescent="0.25">
      <c r="A267" s="190" t="s">
        <v>265</v>
      </c>
      <c r="B267" s="190"/>
      <c r="C267" s="190"/>
      <c r="D267" s="190"/>
      <c r="E267" s="190"/>
      <c r="F267" s="190"/>
      <c r="G267" s="190"/>
    </row>
    <row r="268" spans="1:8" s="153" customFormat="1" x14ac:dyDescent="0.25">
      <c r="A268" s="190" t="s">
        <v>266</v>
      </c>
      <c r="B268" s="190"/>
      <c r="C268" s="190"/>
      <c r="D268" s="190"/>
      <c r="E268" s="190"/>
      <c r="F268" s="190"/>
      <c r="G268" s="190"/>
    </row>
    <row r="269" spans="1:8" s="153" customFormat="1" x14ac:dyDescent="0.25">
      <c r="A269" s="190" t="s">
        <v>267</v>
      </c>
      <c r="B269" s="190"/>
      <c r="C269" s="190"/>
      <c r="D269" s="190"/>
      <c r="E269" s="190"/>
      <c r="F269" s="190"/>
      <c r="G269" s="190"/>
    </row>
    <row r="270" spans="1:8" s="153" customFormat="1" x14ac:dyDescent="0.25">
      <c r="A270" s="155"/>
      <c r="B270" s="155"/>
      <c r="C270" s="155"/>
      <c r="D270" s="155"/>
      <c r="E270" s="155"/>
      <c r="F270" s="155"/>
      <c r="G270" s="155"/>
    </row>
    <row r="271" spans="1:8" s="153" customFormat="1" x14ac:dyDescent="0.25">
      <c r="A271" s="191" t="s">
        <v>273</v>
      </c>
      <c r="B271" s="191"/>
      <c r="C271" s="191"/>
      <c r="D271" s="191"/>
      <c r="E271" s="191"/>
      <c r="F271" s="191"/>
      <c r="G271" s="191"/>
    </row>
    <row r="272" spans="1:8" s="153" customFormat="1" x14ac:dyDescent="0.25">
      <c r="A272" s="190" t="s">
        <v>268</v>
      </c>
      <c r="B272" s="190"/>
      <c r="C272" s="190"/>
      <c r="D272" s="190"/>
      <c r="E272" s="190"/>
      <c r="F272" s="190"/>
      <c r="G272" s="190"/>
    </row>
    <row r="273" spans="1:7" s="153" customFormat="1" x14ac:dyDescent="0.25">
      <c r="A273" s="190" t="s">
        <v>269</v>
      </c>
      <c r="B273" s="190"/>
      <c r="C273" s="190"/>
      <c r="D273" s="190"/>
      <c r="E273" s="190"/>
      <c r="F273" s="190"/>
      <c r="G273" s="190"/>
    </row>
    <row r="274" spans="1:7" x14ac:dyDescent="0.25">
      <c r="A274" s="192" t="s">
        <v>270</v>
      </c>
      <c r="B274" s="192"/>
      <c r="C274" s="192"/>
      <c r="D274" s="192"/>
      <c r="E274" s="192"/>
      <c r="F274" s="192"/>
      <c r="G274" s="192"/>
    </row>
    <row r="275" spans="1:7" s="153" customFormat="1" x14ac:dyDescent="0.25">
      <c r="A275" s="190" t="s">
        <v>271</v>
      </c>
      <c r="B275" s="190"/>
      <c r="C275" s="190"/>
      <c r="D275" s="190"/>
      <c r="E275" s="190"/>
      <c r="F275" s="190"/>
      <c r="G275" s="190"/>
    </row>
    <row r="276" spans="1:7" s="153" customFormat="1" x14ac:dyDescent="0.25">
      <c r="A276" s="190" t="s">
        <v>208</v>
      </c>
      <c r="B276" s="190"/>
      <c r="C276" s="190"/>
      <c r="D276" s="190"/>
      <c r="E276" s="190"/>
      <c r="F276" s="190"/>
      <c r="G276" s="190"/>
    </row>
    <row r="277" spans="1:7" s="153" customFormat="1" x14ac:dyDescent="0.25">
      <c r="A277" s="190" t="s">
        <v>272</v>
      </c>
      <c r="B277" s="190"/>
      <c r="C277" s="190"/>
      <c r="D277" s="190"/>
      <c r="E277" s="190"/>
      <c r="F277" s="190"/>
      <c r="G277" s="190"/>
    </row>
    <row r="278" spans="1:7" s="153" customFormat="1" ht="30" customHeight="1" x14ac:dyDescent="0.25">
      <c r="A278" s="199" t="s">
        <v>274</v>
      </c>
      <c r="B278" s="199"/>
      <c r="C278" s="199"/>
      <c r="D278" s="199"/>
      <c r="E278" s="199"/>
      <c r="F278" s="199"/>
      <c r="G278" s="199"/>
    </row>
    <row r="279" spans="1:7" ht="34.5" customHeight="1" x14ac:dyDescent="0.25">
      <c r="A279" s="181" t="s">
        <v>206</v>
      </c>
      <c r="B279" s="181"/>
      <c r="C279" s="181"/>
      <c r="D279" s="181"/>
      <c r="E279" s="181"/>
      <c r="F279" s="181"/>
      <c r="G279" s="181"/>
    </row>
    <row r="280" spans="1:7" x14ac:dyDescent="0.25">
      <c r="A280" s="136"/>
      <c r="B280" s="137"/>
      <c r="C280" s="137"/>
      <c r="D280" s="137"/>
      <c r="E280" s="138"/>
      <c r="F280" s="138"/>
      <c r="G280" s="138"/>
    </row>
    <row r="281" spans="1:7" x14ac:dyDescent="0.25">
      <c r="A281" s="154" t="s">
        <v>200</v>
      </c>
      <c r="B281" s="137"/>
      <c r="C281" s="137"/>
      <c r="D281" s="137"/>
      <c r="E281" s="138"/>
      <c r="F281" s="138"/>
      <c r="G281" s="138"/>
    </row>
    <row r="282" spans="1:7" ht="39.75" customHeight="1" x14ac:dyDescent="0.25">
      <c r="A282" s="189" t="s">
        <v>280</v>
      </c>
      <c r="B282" s="189"/>
      <c r="C282" s="189"/>
      <c r="D282" s="189"/>
      <c r="E282" s="189"/>
      <c r="F282" s="189"/>
      <c r="G282" s="189"/>
    </row>
    <row r="283" spans="1:7" ht="41.25" customHeight="1" x14ac:dyDescent="0.25">
      <c r="A283" s="181" t="s">
        <v>209</v>
      </c>
      <c r="B283" s="181"/>
      <c r="C283" s="181"/>
      <c r="D283" s="181"/>
      <c r="E283" s="181"/>
      <c r="F283" s="181"/>
      <c r="G283" s="181"/>
    </row>
    <row r="284" spans="1:7" ht="18" customHeight="1" x14ac:dyDescent="0.25">
      <c r="A284" s="139"/>
      <c r="B284" s="139"/>
      <c r="C284" s="139"/>
      <c r="D284" s="139"/>
      <c r="E284" s="139"/>
      <c r="F284" s="139"/>
      <c r="G284" s="139"/>
    </row>
    <row r="285" spans="1:7" x14ac:dyDescent="0.25">
      <c r="A285" s="140" t="s">
        <v>201</v>
      </c>
      <c r="B285" s="141"/>
      <c r="C285" s="141"/>
      <c r="D285" s="141"/>
      <c r="E285" s="142"/>
      <c r="F285" s="142"/>
      <c r="G285" s="142"/>
    </row>
    <row r="286" spans="1:7" x14ac:dyDescent="0.25">
      <c r="A286" s="195" t="s">
        <v>275</v>
      </c>
      <c r="B286" s="195"/>
      <c r="C286" s="195"/>
      <c r="D286" s="195"/>
      <c r="E286" s="195"/>
      <c r="F286" s="195"/>
      <c r="G286" s="195"/>
    </row>
    <row r="287" spans="1:7" x14ac:dyDescent="0.25">
      <c r="A287" s="196" t="s">
        <v>287</v>
      </c>
      <c r="B287" s="196"/>
      <c r="C287" s="196"/>
      <c r="D287" s="196"/>
      <c r="E287" s="196"/>
      <c r="F287" s="196"/>
      <c r="G287" s="196"/>
    </row>
    <row r="288" spans="1:7" ht="19.5" customHeight="1" x14ac:dyDescent="0.25">
      <c r="A288" s="196" t="s">
        <v>286</v>
      </c>
      <c r="B288" s="196"/>
      <c r="C288" s="196"/>
      <c r="D288" s="196"/>
      <c r="E288" s="196"/>
      <c r="F288" s="196"/>
      <c r="G288" s="196"/>
    </row>
    <row r="289" spans="1:7" ht="30" customHeight="1" x14ac:dyDescent="0.25">
      <c r="A289" s="197" t="s">
        <v>281</v>
      </c>
      <c r="B289" s="198"/>
      <c r="C289" s="198"/>
      <c r="D289" s="198"/>
      <c r="E289" s="198"/>
      <c r="F289" s="198"/>
      <c r="G289" s="198"/>
    </row>
    <row r="290" spans="1:7" x14ac:dyDescent="0.25">
      <c r="A290" s="102"/>
      <c r="B290"/>
      <c r="C290"/>
      <c r="D290"/>
    </row>
    <row r="291" spans="1:7" x14ac:dyDescent="0.25">
      <c r="A291" s="220" t="s">
        <v>218</v>
      </c>
      <c r="B291" s="220"/>
      <c r="C291" s="220"/>
      <c r="D291" s="220"/>
      <c r="E291" s="220"/>
      <c r="F291" s="220"/>
      <c r="G291" s="220"/>
    </row>
    <row r="292" spans="1:7" x14ac:dyDescent="0.25">
      <c r="A292" s="159"/>
      <c r="B292" s="159"/>
      <c r="C292" s="159"/>
      <c r="D292" s="159"/>
      <c r="E292" s="159"/>
      <c r="F292" s="159"/>
      <c r="G292" s="159"/>
    </row>
    <row r="293" spans="1:7" s="158" customFormat="1" ht="26.25" customHeight="1" x14ac:dyDescent="0.25">
      <c r="A293" s="181" t="s">
        <v>288</v>
      </c>
      <c r="B293" s="181"/>
      <c r="C293" s="181"/>
      <c r="D293" s="181"/>
      <c r="E293" s="181"/>
      <c r="F293" s="181"/>
      <c r="G293" s="181"/>
    </row>
    <row r="294" spans="1:7" x14ac:dyDescent="0.25">
      <c r="A294" s="159"/>
      <c r="B294" s="159"/>
      <c r="C294" s="159"/>
      <c r="D294" s="159"/>
      <c r="E294" s="159"/>
      <c r="F294" s="159"/>
      <c r="G294" s="159"/>
    </row>
    <row r="295" spans="1:7" ht="25.5" x14ac:dyDescent="0.25">
      <c r="A295" s="160" t="s">
        <v>219</v>
      </c>
      <c r="B295" s="160" t="s">
        <v>220</v>
      </c>
      <c r="C295" s="160" t="s">
        <v>221</v>
      </c>
      <c r="D295" s="161" t="s">
        <v>248</v>
      </c>
      <c r="E295" s="160" t="s">
        <v>222</v>
      </c>
      <c r="F295" s="160" t="s">
        <v>289</v>
      </c>
      <c r="G295" s="159"/>
    </row>
    <row r="296" spans="1:7" x14ac:dyDescent="0.25">
      <c r="A296" s="162" t="s">
        <v>290</v>
      </c>
      <c r="B296" s="163">
        <v>42129</v>
      </c>
      <c r="C296" s="164">
        <v>220000</v>
      </c>
      <c r="D296" s="165">
        <v>0</v>
      </c>
      <c r="E296" s="164">
        <v>0</v>
      </c>
      <c r="F296" s="164">
        <v>0</v>
      </c>
      <c r="G296" s="159"/>
    </row>
    <row r="297" spans="1:7" x14ac:dyDescent="0.25">
      <c r="A297" s="166" t="s">
        <v>297</v>
      </c>
      <c r="B297" s="163">
        <v>42129</v>
      </c>
      <c r="C297" s="164">
        <v>2960000</v>
      </c>
      <c r="D297" s="165">
        <v>0</v>
      </c>
      <c r="E297" s="164">
        <v>0</v>
      </c>
      <c r="F297" s="164">
        <v>0</v>
      </c>
      <c r="G297" s="159"/>
    </row>
    <row r="298" spans="1:7" x14ac:dyDescent="0.25">
      <c r="A298" s="162" t="s">
        <v>291</v>
      </c>
      <c r="B298" s="163">
        <v>42124</v>
      </c>
      <c r="C298" s="164">
        <v>500000</v>
      </c>
      <c r="D298" s="165">
        <v>0</v>
      </c>
      <c r="E298" s="164">
        <v>300000</v>
      </c>
      <c r="F298" s="164">
        <v>300000</v>
      </c>
      <c r="G298" s="159"/>
    </row>
    <row r="299" spans="1:7" x14ac:dyDescent="0.25">
      <c r="A299" s="162" t="s">
        <v>292</v>
      </c>
      <c r="B299" s="163">
        <v>42126</v>
      </c>
      <c r="C299" s="164">
        <v>2140000</v>
      </c>
      <c r="D299" s="165">
        <v>0</v>
      </c>
      <c r="E299" s="164">
        <v>0</v>
      </c>
      <c r="F299" s="164">
        <v>0</v>
      </c>
      <c r="G299" s="159"/>
    </row>
    <row r="300" spans="1:7" x14ac:dyDescent="0.25">
      <c r="A300" s="162" t="s">
        <v>223</v>
      </c>
      <c r="B300" s="163">
        <v>421153</v>
      </c>
      <c r="C300" s="164">
        <v>100000</v>
      </c>
      <c r="D300" s="165">
        <v>0</v>
      </c>
      <c r="E300" s="164">
        <v>50000</v>
      </c>
      <c r="F300" s="164">
        <v>50000</v>
      </c>
      <c r="G300" s="159"/>
    </row>
    <row r="301" spans="1:7" x14ac:dyDescent="0.25">
      <c r="A301" s="162" t="s">
        <v>224</v>
      </c>
      <c r="B301" s="163">
        <v>421154</v>
      </c>
      <c r="C301" s="164">
        <v>50000</v>
      </c>
      <c r="D301" s="165">
        <v>0</v>
      </c>
      <c r="E301" s="164">
        <v>50000</v>
      </c>
      <c r="F301" s="164">
        <v>50000</v>
      </c>
      <c r="G301" s="159"/>
    </row>
    <row r="302" spans="1:7" x14ac:dyDescent="0.25">
      <c r="A302" s="162" t="s">
        <v>225</v>
      </c>
      <c r="B302" s="163">
        <v>421120</v>
      </c>
      <c r="C302" s="164">
        <v>400000</v>
      </c>
      <c r="D302" s="165">
        <v>0</v>
      </c>
      <c r="E302" s="164">
        <v>0</v>
      </c>
      <c r="F302" s="164">
        <v>0</v>
      </c>
      <c r="G302" s="159"/>
    </row>
    <row r="303" spans="1:7" x14ac:dyDescent="0.25">
      <c r="A303" s="162" t="s">
        <v>226</v>
      </c>
      <c r="B303" s="163">
        <v>421104</v>
      </c>
      <c r="C303" s="164">
        <v>200000</v>
      </c>
      <c r="D303" s="165">
        <v>0</v>
      </c>
      <c r="E303" s="164">
        <v>200000</v>
      </c>
      <c r="F303" s="164">
        <v>200000</v>
      </c>
      <c r="G303" s="159"/>
    </row>
    <row r="304" spans="1:7" x14ac:dyDescent="0.25">
      <c r="A304" s="162" t="s">
        <v>227</v>
      </c>
      <c r="B304" s="163">
        <v>421121</v>
      </c>
      <c r="C304" s="164">
        <v>200000</v>
      </c>
      <c r="D304" s="165">
        <v>84742.29</v>
      </c>
      <c r="E304" s="164">
        <v>200000</v>
      </c>
      <c r="F304" s="164">
        <v>200000</v>
      </c>
      <c r="G304" s="159"/>
    </row>
    <row r="305" spans="1:7" x14ac:dyDescent="0.25">
      <c r="A305" s="162" t="s">
        <v>293</v>
      </c>
      <c r="B305" s="163">
        <v>42145</v>
      </c>
      <c r="C305" s="164">
        <v>150000</v>
      </c>
      <c r="D305" s="165">
        <v>0</v>
      </c>
      <c r="E305" s="164">
        <v>0</v>
      </c>
      <c r="F305" s="164">
        <v>0</v>
      </c>
      <c r="G305" s="159"/>
    </row>
    <row r="306" spans="1:7" x14ac:dyDescent="0.25">
      <c r="A306" s="162" t="s">
        <v>298</v>
      </c>
      <c r="B306" s="163">
        <v>421398</v>
      </c>
      <c r="C306" s="164">
        <v>550000</v>
      </c>
      <c r="D306" s="165">
        <v>0</v>
      </c>
      <c r="E306" s="164">
        <v>0</v>
      </c>
      <c r="F306" s="164">
        <v>0</v>
      </c>
      <c r="G306" s="159"/>
    </row>
    <row r="307" spans="1:7" x14ac:dyDescent="0.25">
      <c r="A307" s="162" t="s">
        <v>294</v>
      </c>
      <c r="B307" s="163">
        <v>42139</v>
      </c>
      <c r="C307" s="164">
        <v>0</v>
      </c>
      <c r="D307" s="165">
        <v>0</v>
      </c>
      <c r="E307" s="164">
        <v>500000</v>
      </c>
      <c r="F307" s="164">
        <v>200000</v>
      </c>
      <c r="G307" s="159"/>
    </row>
    <row r="308" spans="1:7" x14ac:dyDescent="0.25">
      <c r="A308" s="162" t="s">
        <v>295</v>
      </c>
      <c r="B308" s="167">
        <v>42149</v>
      </c>
      <c r="C308" s="164">
        <v>250000</v>
      </c>
      <c r="D308" s="165">
        <v>0</v>
      </c>
      <c r="E308" s="164">
        <v>400000</v>
      </c>
      <c r="F308" s="164">
        <v>200000</v>
      </c>
      <c r="G308" s="168"/>
    </row>
    <row r="309" spans="1:7" x14ac:dyDescent="0.25">
      <c r="A309" s="162" t="s">
        <v>228</v>
      </c>
      <c r="B309" s="167">
        <v>421123</v>
      </c>
      <c r="C309" s="164">
        <v>200000</v>
      </c>
      <c r="D309" s="165">
        <v>0</v>
      </c>
      <c r="E309" s="164">
        <v>200000</v>
      </c>
      <c r="F309" s="164">
        <v>200000</v>
      </c>
      <c r="G309" s="168"/>
    </row>
    <row r="310" spans="1:7" x14ac:dyDescent="0.25">
      <c r="A310" s="162" t="s">
        <v>296</v>
      </c>
      <c r="B310" s="167">
        <v>421387</v>
      </c>
      <c r="C310" s="164">
        <v>400000</v>
      </c>
      <c r="D310" s="165">
        <v>0</v>
      </c>
      <c r="E310" s="164">
        <v>0</v>
      </c>
      <c r="F310" s="164">
        <v>0</v>
      </c>
      <c r="G310" s="168"/>
    </row>
    <row r="311" spans="1:7" x14ac:dyDescent="0.25">
      <c r="A311" s="162" t="s">
        <v>229</v>
      </c>
      <c r="B311" s="167">
        <v>422400</v>
      </c>
      <c r="C311" s="164">
        <v>200000</v>
      </c>
      <c r="D311" s="165">
        <v>0</v>
      </c>
      <c r="E311" s="164">
        <v>300000</v>
      </c>
      <c r="F311" s="164">
        <v>100000</v>
      </c>
      <c r="G311" s="168"/>
    </row>
    <row r="312" spans="1:7" x14ac:dyDescent="0.25">
      <c r="A312" s="162" t="s">
        <v>230</v>
      </c>
      <c r="B312" s="167">
        <v>422177</v>
      </c>
      <c r="C312" s="164">
        <v>50000</v>
      </c>
      <c r="D312" s="165">
        <v>16687.75</v>
      </c>
      <c r="E312" s="164">
        <v>20000</v>
      </c>
      <c r="F312" s="164">
        <v>20000</v>
      </c>
      <c r="G312" s="168"/>
    </row>
    <row r="313" spans="1:7" x14ac:dyDescent="0.25">
      <c r="A313" s="162" t="s">
        <v>231</v>
      </c>
      <c r="B313" s="167">
        <v>422187</v>
      </c>
      <c r="C313" s="164">
        <v>20000</v>
      </c>
      <c r="D313" s="165">
        <v>2079.84</v>
      </c>
      <c r="E313" s="164">
        <v>20000</v>
      </c>
      <c r="F313" s="164">
        <v>20000</v>
      </c>
      <c r="G313" s="168"/>
    </row>
    <row r="314" spans="1:7" x14ac:dyDescent="0.25">
      <c r="A314" s="162" t="s">
        <v>232</v>
      </c>
      <c r="B314" s="167">
        <v>422124</v>
      </c>
      <c r="C314" s="164">
        <v>15000</v>
      </c>
      <c r="D314" s="165">
        <v>0</v>
      </c>
      <c r="E314" s="164">
        <v>15000</v>
      </c>
      <c r="F314" s="164">
        <v>15000</v>
      </c>
      <c r="G314" s="168"/>
    </row>
    <row r="315" spans="1:7" x14ac:dyDescent="0.25">
      <c r="A315" s="162" t="s">
        <v>233</v>
      </c>
      <c r="B315" s="167">
        <v>422109</v>
      </c>
      <c r="C315" s="164">
        <v>50000</v>
      </c>
      <c r="D315" s="165">
        <v>1721.9</v>
      </c>
      <c r="E315" s="164">
        <v>50000</v>
      </c>
      <c r="F315" s="164">
        <v>50000</v>
      </c>
      <c r="G315" s="168"/>
    </row>
    <row r="316" spans="1:7" x14ac:dyDescent="0.25">
      <c r="A316" s="162" t="s">
        <v>234</v>
      </c>
      <c r="B316" s="167">
        <v>422105</v>
      </c>
      <c r="C316" s="164">
        <v>100000</v>
      </c>
      <c r="D316" s="165">
        <v>8600.52</v>
      </c>
      <c r="E316" s="164">
        <v>1700000</v>
      </c>
      <c r="F316" s="164">
        <v>100000</v>
      </c>
      <c r="G316" s="168"/>
    </row>
    <row r="317" spans="1:7" x14ac:dyDescent="0.25">
      <c r="A317" s="162" t="s">
        <v>243</v>
      </c>
      <c r="B317" s="167">
        <v>42621</v>
      </c>
      <c r="C317" s="164">
        <v>50000</v>
      </c>
      <c r="D317" s="165">
        <v>0</v>
      </c>
      <c r="E317" s="164">
        <v>50000</v>
      </c>
      <c r="F317" s="164">
        <v>50000</v>
      </c>
      <c r="G317" s="168"/>
    </row>
    <row r="318" spans="1:7" x14ac:dyDescent="0.25">
      <c r="A318" s="162" t="s">
        <v>235</v>
      </c>
      <c r="B318" s="167">
        <v>426108</v>
      </c>
      <c r="C318" s="164">
        <v>250000</v>
      </c>
      <c r="D318" s="165">
        <v>39875</v>
      </c>
      <c r="E318" s="164">
        <v>250000</v>
      </c>
      <c r="F318" s="164">
        <v>250000</v>
      </c>
      <c r="G318" s="168"/>
    </row>
    <row r="319" spans="1:7" x14ac:dyDescent="0.25">
      <c r="A319" s="162" t="s">
        <v>300</v>
      </c>
      <c r="B319" s="167">
        <v>423118</v>
      </c>
      <c r="C319" s="164">
        <v>0</v>
      </c>
      <c r="D319" s="165">
        <v>8750</v>
      </c>
      <c r="E319" s="164">
        <v>0</v>
      </c>
      <c r="F319" s="164">
        <v>0</v>
      </c>
      <c r="G319" s="168"/>
    </row>
    <row r="320" spans="1:7" x14ac:dyDescent="0.25">
      <c r="A320" s="162" t="s">
        <v>301</v>
      </c>
      <c r="B320" s="167">
        <v>421139</v>
      </c>
      <c r="C320" s="164">
        <v>0</v>
      </c>
      <c r="D320" s="165">
        <v>6250</v>
      </c>
      <c r="E320" s="164">
        <v>0</v>
      </c>
      <c r="F320" s="164">
        <v>0</v>
      </c>
      <c r="G320" s="168"/>
    </row>
    <row r="321" spans="1:7" x14ac:dyDescent="0.25">
      <c r="A321" s="162" t="s">
        <v>299</v>
      </c>
      <c r="B321" s="167">
        <v>421118</v>
      </c>
      <c r="C321" s="164">
        <v>0</v>
      </c>
      <c r="D321" s="165">
        <v>1400</v>
      </c>
      <c r="E321" s="164">
        <v>0</v>
      </c>
      <c r="F321" s="164">
        <v>0</v>
      </c>
      <c r="G321" s="168"/>
    </row>
    <row r="322" spans="1:7" x14ac:dyDescent="0.25">
      <c r="A322" s="162" t="s">
        <v>236</v>
      </c>
      <c r="B322" s="167">
        <v>451389</v>
      </c>
      <c r="C322" s="164">
        <v>200000</v>
      </c>
      <c r="D322" s="165">
        <v>0</v>
      </c>
      <c r="E322" s="164">
        <v>200000</v>
      </c>
      <c r="F322" s="164">
        <v>100000</v>
      </c>
      <c r="G322" s="168"/>
    </row>
    <row r="323" spans="1:7" x14ac:dyDescent="0.25">
      <c r="A323" s="169"/>
      <c r="B323" s="165"/>
      <c r="C323" s="165">
        <f>SUM(C296:C322)</f>
        <v>9255000</v>
      </c>
      <c r="D323" s="165">
        <f>SUM(D296:D322)</f>
        <v>170107.3</v>
      </c>
      <c r="E323" s="165">
        <f>SUM(E296:E322)</f>
        <v>4505000</v>
      </c>
      <c r="F323" s="165">
        <f>SUM(F296:F322)</f>
        <v>2105000</v>
      </c>
      <c r="G323" s="168"/>
    </row>
    <row r="324" spans="1:7" x14ac:dyDescent="0.25">
      <c r="A324" s="170"/>
      <c r="B324" s="168"/>
      <c r="C324" s="168"/>
      <c r="D324" s="168"/>
      <c r="E324" s="168"/>
      <c r="F324" s="168"/>
      <c r="G324" s="168"/>
    </row>
    <row r="325" spans="1:7" ht="30" customHeight="1" x14ac:dyDescent="0.25">
      <c r="A325" s="181" t="s">
        <v>302</v>
      </c>
      <c r="B325" s="181"/>
      <c r="C325" s="181"/>
      <c r="D325" s="181"/>
      <c r="E325" s="181"/>
      <c r="F325" s="181"/>
      <c r="G325" s="181"/>
    </row>
    <row r="329" spans="1:7" x14ac:dyDescent="0.25">
      <c r="E329" s="182" t="s">
        <v>237</v>
      </c>
      <c r="F329" s="182"/>
      <c r="G329" s="182"/>
    </row>
    <row r="330" spans="1:7" x14ac:dyDescent="0.25">
      <c r="E330" s="182" t="s">
        <v>303</v>
      </c>
      <c r="F330" s="182"/>
      <c r="G330" s="182"/>
    </row>
    <row r="331" spans="1:7" x14ac:dyDescent="0.25">
      <c r="E331" s="168"/>
      <c r="F331" s="168"/>
      <c r="G331" s="168"/>
    </row>
  </sheetData>
  <mergeCells count="72">
    <mergeCell ref="A291:G291"/>
    <mergeCell ref="A293:G293"/>
    <mergeCell ref="A32:G32"/>
    <mergeCell ref="A199:G199"/>
    <mergeCell ref="A200:G200"/>
    <mergeCell ref="A203:A204"/>
    <mergeCell ref="E138:E139"/>
    <mergeCell ref="A215:G215"/>
    <mergeCell ref="A193:G193"/>
    <mergeCell ref="A194:F194"/>
    <mergeCell ref="A195:G195"/>
    <mergeCell ref="A196:G196"/>
    <mergeCell ref="A198:G198"/>
    <mergeCell ref="A186:G186"/>
    <mergeCell ref="A187:G187"/>
    <mergeCell ref="A225:G225"/>
    <mergeCell ref="A244:G244"/>
    <mergeCell ref="A245:G245"/>
    <mergeCell ref="A189:G189"/>
    <mergeCell ref="A190:G190"/>
    <mergeCell ref="A192:G192"/>
    <mergeCell ref="D218:D219"/>
    <mergeCell ref="A218:A219"/>
    <mergeCell ref="A246:G246"/>
    <mergeCell ref="A8:G8"/>
    <mergeCell ref="A212:G212"/>
    <mergeCell ref="A213:G213"/>
    <mergeCell ref="A214:G214"/>
    <mergeCell ref="A138:A139"/>
    <mergeCell ref="B138:B139"/>
    <mergeCell ref="F138:F139"/>
    <mergeCell ref="G138:G139"/>
    <mergeCell ref="A10:G10"/>
    <mergeCell ref="A12:G12"/>
    <mergeCell ref="C138:C139"/>
    <mergeCell ref="D138:D139"/>
    <mergeCell ref="A233:A234"/>
    <mergeCell ref="A223:G223"/>
    <mergeCell ref="A226:G226"/>
    <mergeCell ref="A247:G247"/>
    <mergeCell ref="A248:G248"/>
    <mergeCell ref="A249:G249"/>
    <mergeCell ref="A259:G259"/>
    <mergeCell ref="A260:G260"/>
    <mergeCell ref="A289:G289"/>
    <mergeCell ref="A288:G288"/>
    <mergeCell ref="A275:G275"/>
    <mergeCell ref="A276:G276"/>
    <mergeCell ref="A277:G277"/>
    <mergeCell ref="A278:G278"/>
    <mergeCell ref="A279:G279"/>
    <mergeCell ref="A267:G267"/>
    <mergeCell ref="A268:G268"/>
    <mergeCell ref="A263:H263"/>
    <mergeCell ref="A286:G286"/>
    <mergeCell ref="A287:G287"/>
    <mergeCell ref="A325:G325"/>
    <mergeCell ref="E329:G329"/>
    <mergeCell ref="E330:G330"/>
    <mergeCell ref="A23:D23"/>
    <mergeCell ref="A26:D26"/>
    <mergeCell ref="A29:D29"/>
    <mergeCell ref="A282:G282"/>
    <mergeCell ref="A283:G283"/>
    <mergeCell ref="A269:G269"/>
    <mergeCell ref="A271:G271"/>
    <mergeCell ref="A272:G272"/>
    <mergeCell ref="A273:G273"/>
    <mergeCell ref="A274:G274"/>
    <mergeCell ref="A261:G261"/>
    <mergeCell ref="A264:G264"/>
    <mergeCell ref="A266:G266"/>
  </mergeCells>
  <pageMargins left="0.19685039370078741" right="0.19685039370078741" top="0.55118110236220474" bottom="0.55118110236220474"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55"/>
  <sheetViews>
    <sheetView topLeftCell="A4" workbookViewId="0">
      <selection activeCell="L25" sqref="L25"/>
    </sheetView>
  </sheetViews>
  <sheetFormatPr defaultRowHeight="15" x14ac:dyDescent="0.25"/>
  <cols>
    <col min="1" max="1" width="16.140625" customWidth="1"/>
    <col min="2" max="2" width="20" customWidth="1"/>
    <col min="3" max="5" width="13.140625" bestFit="1" customWidth="1"/>
    <col min="6" max="6" width="9.28515625" bestFit="1" customWidth="1"/>
    <col min="7" max="7" width="8.42578125" bestFit="1" customWidth="1"/>
  </cols>
  <sheetData>
    <row r="1" spans="1:7" ht="15.75" thickBot="1" x14ac:dyDescent="0.3">
      <c r="A1" s="8" t="s">
        <v>19</v>
      </c>
    </row>
    <row r="2" spans="1:7" ht="26.25" thickBot="1" x14ac:dyDescent="0.3">
      <c r="A2" s="32" t="s">
        <v>20</v>
      </c>
      <c r="B2" s="9" t="s">
        <v>21</v>
      </c>
      <c r="C2" s="9" t="s">
        <v>22</v>
      </c>
      <c r="D2" s="9" t="s">
        <v>23</v>
      </c>
      <c r="E2" s="9" t="s">
        <v>24</v>
      </c>
      <c r="F2" s="9" t="s">
        <v>25</v>
      </c>
      <c r="G2" s="9" t="s">
        <v>26</v>
      </c>
    </row>
    <row r="3" spans="1:7" ht="15.75" thickBot="1" x14ac:dyDescent="0.3">
      <c r="A3" s="33">
        <v>1</v>
      </c>
      <c r="B3" s="10">
        <v>2</v>
      </c>
      <c r="C3" s="10">
        <v>3</v>
      </c>
      <c r="D3" s="10">
        <v>4</v>
      </c>
      <c r="E3" s="10">
        <v>5</v>
      </c>
      <c r="F3" s="10">
        <v>6</v>
      </c>
      <c r="G3" s="10">
        <v>7</v>
      </c>
    </row>
    <row r="4" spans="1:7" ht="15.75" thickBot="1" x14ac:dyDescent="0.3">
      <c r="A4" s="34">
        <v>6</v>
      </c>
      <c r="B4" s="11" t="s">
        <v>27</v>
      </c>
      <c r="C4" s="12">
        <v>2799288.65</v>
      </c>
      <c r="D4" s="12">
        <v>7579870</v>
      </c>
      <c r="E4" s="12">
        <v>2149705.36</v>
      </c>
      <c r="F4" s="13">
        <v>0.76790000000000003</v>
      </c>
      <c r="G4" s="13">
        <v>0.28360000000000002</v>
      </c>
    </row>
    <row r="5" spans="1:7" ht="15.75" thickBot="1" x14ac:dyDescent="0.3">
      <c r="A5" s="35">
        <v>61</v>
      </c>
      <c r="B5" s="14" t="s">
        <v>28</v>
      </c>
      <c r="C5" s="15">
        <v>1734558.55</v>
      </c>
      <c r="D5" s="15">
        <v>3078000</v>
      </c>
      <c r="E5" s="15">
        <v>1489623.25</v>
      </c>
      <c r="F5" s="16">
        <v>0.85880000000000001</v>
      </c>
      <c r="G5" s="16">
        <v>0.48399999999999999</v>
      </c>
    </row>
    <row r="6" spans="1:7" ht="23.25" thickBot="1" x14ac:dyDescent="0.3">
      <c r="A6" s="33">
        <v>611</v>
      </c>
      <c r="B6" s="17" t="s">
        <v>29</v>
      </c>
      <c r="C6" s="18">
        <v>1631794.28</v>
      </c>
      <c r="D6" s="18">
        <v>2720000</v>
      </c>
      <c r="E6" s="18">
        <v>1439928.98</v>
      </c>
      <c r="F6" s="19">
        <v>0.88239999999999996</v>
      </c>
      <c r="G6" s="19">
        <v>0.52939999999999998</v>
      </c>
    </row>
    <row r="7" spans="1:7" ht="34.5" thickBot="1" x14ac:dyDescent="0.3">
      <c r="A7" s="33">
        <v>6111</v>
      </c>
      <c r="B7" s="17" t="s">
        <v>30</v>
      </c>
      <c r="C7" s="18">
        <v>1631794.28</v>
      </c>
      <c r="D7" s="20"/>
      <c r="E7" s="18">
        <v>1439928.98</v>
      </c>
      <c r="F7" s="19">
        <v>0.88239999999999996</v>
      </c>
      <c r="G7" s="21"/>
    </row>
    <row r="8" spans="1:7" ht="15.75" thickBot="1" x14ac:dyDescent="0.3">
      <c r="A8" s="33">
        <v>613</v>
      </c>
      <c r="B8" s="17" t="s">
        <v>31</v>
      </c>
      <c r="C8" s="18">
        <v>100236.77</v>
      </c>
      <c r="D8" s="18">
        <v>350000</v>
      </c>
      <c r="E8" s="18">
        <v>49694.27</v>
      </c>
      <c r="F8" s="19">
        <v>0.49580000000000002</v>
      </c>
      <c r="G8" s="19">
        <v>0.14199999999999999</v>
      </c>
    </row>
    <row r="9" spans="1:7" ht="23.25" thickBot="1" x14ac:dyDescent="0.3">
      <c r="A9" s="33">
        <v>6134</v>
      </c>
      <c r="B9" s="17" t="s">
        <v>32</v>
      </c>
      <c r="C9" s="18">
        <v>100236.77</v>
      </c>
      <c r="D9" s="20"/>
      <c r="E9" s="18">
        <v>49694.27</v>
      </c>
      <c r="F9" s="19">
        <v>0.49580000000000002</v>
      </c>
      <c r="G9" s="21"/>
    </row>
    <row r="10" spans="1:7" ht="15.75" thickBot="1" x14ac:dyDescent="0.3">
      <c r="A10" s="33">
        <v>614</v>
      </c>
      <c r="B10" s="17" t="s">
        <v>33</v>
      </c>
      <c r="C10" s="18">
        <v>2527.5</v>
      </c>
      <c r="D10" s="18">
        <v>8000</v>
      </c>
      <c r="E10" s="22">
        <v>0</v>
      </c>
      <c r="F10" s="19">
        <v>0</v>
      </c>
      <c r="G10" s="19">
        <v>0</v>
      </c>
    </row>
    <row r="11" spans="1:7" ht="15.75" thickBot="1" x14ac:dyDescent="0.3">
      <c r="A11" s="33">
        <v>6142</v>
      </c>
      <c r="B11" s="17" t="s">
        <v>34</v>
      </c>
      <c r="C11" s="22">
        <v>0</v>
      </c>
      <c r="D11" s="21"/>
      <c r="E11" s="22">
        <v>0</v>
      </c>
      <c r="F11" s="21"/>
      <c r="G11" s="21"/>
    </row>
    <row r="12" spans="1:7" ht="34.5" thickBot="1" x14ac:dyDescent="0.3">
      <c r="A12" s="33">
        <v>6145</v>
      </c>
      <c r="B12" s="17" t="s">
        <v>35</v>
      </c>
      <c r="C12" s="18">
        <v>2527.5</v>
      </c>
      <c r="D12" s="20"/>
      <c r="E12" s="22">
        <v>0</v>
      </c>
      <c r="F12" s="19">
        <v>0</v>
      </c>
      <c r="G12" s="21"/>
    </row>
    <row r="13" spans="1:7" ht="45.75" thickBot="1" x14ac:dyDescent="0.3">
      <c r="A13" s="35">
        <v>63</v>
      </c>
      <c r="B13" s="14" t="s">
        <v>36</v>
      </c>
      <c r="C13" s="15">
        <v>768954.94</v>
      </c>
      <c r="D13" s="15">
        <v>3080470</v>
      </c>
      <c r="E13" s="15">
        <v>416342.36</v>
      </c>
      <c r="F13" s="16">
        <v>0.54139999999999999</v>
      </c>
      <c r="G13" s="16">
        <v>0.13519999999999999</v>
      </c>
    </row>
    <row r="14" spans="1:7" ht="15.75" thickBot="1" x14ac:dyDescent="0.3">
      <c r="A14" s="33">
        <v>633</v>
      </c>
      <c r="B14" s="17" t="s">
        <v>37</v>
      </c>
      <c r="C14" s="18">
        <v>95400</v>
      </c>
      <c r="D14" s="18">
        <v>140000</v>
      </c>
      <c r="E14" s="18">
        <v>92629.18</v>
      </c>
      <c r="F14" s="19">
        <v>0.97099999999999997</v>
      </c>
      <c r="G14" s="19">
        <v>0.66159999999999997</v>
      </c>
    </row>
    <row r="15" spans="1:7" ht="23.25" thickBot="1" x14ac:dyDescent="0.3">
      <c r="A15" s="33">
        <v>6331</v>
      </c>
      <c r="B15" s="17" t="s">
        <v>38</v>
      </c>
      <c r="C15" s="18">
        <v>4400</v>
      </c>
      <c r="D15" s="20"/>
      <c r="E15" s="18">
        <v>76629.179999999993</v>
      </c>
      <c r="F15" s="19">
        <v>17.415700000000001</v>
      </c>
      <c r="G15" s="21"/>
    </row>
    <row r="16" spans="1:7" ht="23.25" thickBot="1" x14ac:dyDescent="0.3">
      <c r="A16" s="33">
        <v>6332</v>
      </c>
      <c r="B16" s="17" t="s">
        <v>39</v>
      </c>
      <c r="C16" s="18">
        <v>91000</v>
      </c>
      <c r="D16" s="20"/>
      <c r="E16" s="18">
        <v>16000</v>
      </c>
      <c r="F16" s="19">
        <v>0.17580000000000001</v>
      </c>
      <c r="G16" s="21"/>
    </row>
    <row r="17" spans="1:7" ht="34.5" thickBot="1" x14ac:dyDescent="0.3">
      <c r="A17" s="33">
        <v>634</v>
      </c>
      <c r="B17" s="17" t="s">
        <v>40</v>
      </c>
      <c r="C17" s="18">
        <v>263766.68</v>
      </c>
      <c r="D17" s="18">
        <v>630120</v>
      </c>
      <c r="E17" s="22">
        <v>0</v>
      </c>
      <c r="F17" s="19">
        <v>0</v>
      </c>
      <c r="G17" s="19">
        <v>0</v>
      </c>
    </row>
    <row r="18" spans="1:7" ht="34.5" thickBot="1" x14ac:dyDescent="0.3">
      <c r="A18" s="33">
        <v>6341</v>
      </c>
      <c r="B18" s="17" t="s">
        <v>41</v>
      </c>
      <c r="C18" s="18">
        <v>263766.68</v>
      </c>
      <c r="D18" s="20"/>
      <c r="E18" s="22">
        <v>0</v>
      </c>
      <c r="F18" s="19">
        <v>0</v>
      </c>
      <c r="G18" s="21"/>
    </row>
    <row r="19" spans="1:7" ht="34.5" thickBot="1" x14ac:dyDescent="0.3">
      <c r="A19" s="33">
        <v>6342</v>
      </c>
      <c r="B19" s="17" t="s">
        <v>42</v>
      </c>
      <c r="C19" s="22">
        <v>0</v>
      </c>
      <c r="D19" s="21"/>
      <c r="E19" s="22">
        <v>0</v>
      </c>
      <c r="F19" s="21"/>
      <c r="G19" s="21"/>
    </row>
    <row r="20" spans="1:7" ht="23.25" thickBot="1" x14ac:dyDescent="0.3">
      <c r="A20" s="33">
        <v>638</v>
      </c>
      <c r="B20" s="17" t="s">
        <v>43</v>
      </c>
      <c r="C20" s="18">
        <v>409788.26</v>
      </c>
      <c r="D20" s="18">
        <v>2310350</v>
      </c>
      <c r="E20" s="18">
        <v>323713.18</v>
      </c>
      <c r="F20" s="19">
        <v>0.79</v>
      </c>
      <c r="G20" s="19">
        <v>0.1401</v>
      </c>
    </row>
    <row r="21" spans="1:7" ht="34.5" thickBot="1" x14ac:dyDescent="0.3">
      <c r="A21" s="33">
        <v>6381</v>
      </c>
      <c r="B21" s="17" t="s">
        <v>44</v>
      </c>
      <c r="C21" s="18">
        <v>409788.26</v>
      </c>
      <c r="D21" s="20"/>
      <c r="E21" s="18">
        <v>212188.18</v>
      </c>
      <c r="F21" s="19">
        <v>0.51780000000000004</v>
      </c>
      <c r="G21" s="21"/>
    </row>
    <row r="22" spans="1:7" ht="34.5" thickBot="1" x14ac:dyDescent="0.3">
      <c r="A22" s="33">
        <v>6382</v>
      </c>
      <c r="B22" s="17" t="s">
        <v>45</v>
      </c>
      <c r="C22" s="22">
        <v>0</v>
      </c>
      <c r="D22" s="21"/>
      <c r="E22" s="18">
        <v>111525</v>
      </c>
      <c r="F22" s="21"/>
      <c r="G22" s="21"/>
    </row>
    <row r="23" spans="1:7" ht="15.75" thickBot="1" x14ac:dyDescent="0.3">
      <c r="A23" s="35">
        <v>64</v>
      </c>
      <c r="B23" s="14" t="s">
        <v>46</v>
      </c>
      <c r="C23" s="15">
        <v>141278.01</v>
      </c>
      <c r="D23" s="15">
        <v>975100</v>
      </c>
      <c r="E23" s="15">
        <v>77911.149999999994</v>
      </c>
      <c r="F23" s="16">
        <v>0.55149999999999999</v>
      </c>
      <c r="G23" s="16">
        <v>7.9899999999999999E-2</v>
      </c>
    </row>
    <row r="24" spans="1:7" ht="23.25" thickBot="1" x14ac:dyDescent="0.3">
      <c r="A24" s="33">
        <v>641</v>
      </c>
      <c r="B24" s="17" t="s">
        <v>47</v>
      </c>
      <c r="C24" s="22">
        <v>379.36</v>
      </c>
      <c r="D24" s="18">
        <v>4000</v>
      </c>
      <c r="E24" s="22">
        <v>172.66</v>
      </c>
      <c r="F24" s="19">
        <v>0.4551</v>
      </c>
      <c r="G24" s="19">
        <v>4.3200000000000002E-2</v>
      </c>
    </row>
    <row r="25" spans="1:7" ht="34.5" thickBot="1" x14ac:dyDescent="0.3">
      <c r="A25" s="33">
        <v>6413</v>
      </c>
      <c r="B25" s="17" t="s">
        <v>48</v>
      </c>
      <c r="C25" s="22">
        <v>198.04</v>
      </c>
      <c r="D25" s="20"/>
      <c r="E25" s="22">
        <v>172.66</v>
      </c>
      <c r="F25" s="19">
        <v>0.87180000000000002</v>
      </c>
      <c r="G25" s="21"/>
    </row>
    <row r="26" spans="1:7" ht="23.25" thickBot="1" x14ac:dyDescent="0.3">
      <c r="A26" s="33">
        <v>6414</v>
      </c>
      <c r="B26" s="17" t="s">
        <v>49</v>
      </c>
      <c r="C26" s="22">
        <v>181.32</v>
      </c>
      <c r="D26" s="20"/>
      <c r="E26" s="22">
        <v>0</v>
      </c>
      <c r="F26" s="19">
        <v>0</v>
      </c>
      <c r="G26" s="21"/>
    </row>
    <row r="27" spans="1:7" ht="23.25" thickBot="1" x14ac:dyDescent="0.3">
      <c r="A27" s="33">
        <v>642</v>
      </c>
      <c r="B27" s="17" t="s">
        <v>50</v>
      </c>
      <c r="C27" s="18">
        <v>140898.65</v>
      </c>
      <c r="D27" s="18">
        <v>971100</v>
      </c>
      <c r="E27" s="18">
        <v>77738.490000000005</v>
      </c>
      <c r="F27" s="19">
        <v>0.55169999999999997</v>
      </c>
      <c r="G27" s="19">
        <v>8.0100000000000005E-2</v>
      </c>
    </row>
    <row r="28" spans="1:7" ht="15.75" thickBot="1" x14ac:dyDescent="0.3">
      <c r="A28" s="33">
        <v>6421</v>
      </c>
      <c r="B28" s="17" t="s">
        <v>51</v>
      </c>
      <c r="C28" s="18">
        <v>10511.6</v>
      </c>
      <c r="D28" s="20"/>
      <c r="E28" s="18">
        <v>10657.39</v>
      </c>
      <c r="F28" s="19">
        <v>1.0139</v>
      </c>
      <c r="G28" s="21"/>
    </row>
    <row r="29" spans="1:7" ht="23.25" thickBot="1" x14ac:dyDescent="0.3">
      <c r="A29" s="33">
        <v>6422</v>
      </c>
      <c r="B29" s="17" t="s">
        <v>52</v>
      </c>
      <c r="C29" s="18">
        <v>127847.74</v>
      </c>
      <c r="D29" s="20"/>
      <c r="E29" s="18">
        <v>67081.100000000006</v>
      </c>
      <c r="F29" s="19">
        <v>0.52470000000000006</v>
      </c>
      <c r="G29" s="21"/>
    </row>
    <row r="30" spans="1:7" ht="23.25" thickBot="1" x14ac:dyDescent="0.3">
      <c r="A30" s="33">
        <v>6423</v>
      </c>
      <c r="B30" s="17" t="s">
        <v>53</v>
      </c>
      <c r="C30" s="22">
        <v>0</v>
      </c>
      <c r="D30" s="21"/>
      <c r="E30" s="22">
        <v>0</v>
      </c>
      <c r="F30" s="21"/>
      <c r="G30" s="21"/>
    </row>
    <row r="31" spans="1:7" ht="26.25" thickBot="1" x14ac:dyDescent="0.3">
      <c r="A31" s="36" t="s">
        <v>20</v>
      </c>
      <c r="B31" s="23" t="s">
        <v>21</v>
      </c>
      <c r="C31" s="23" t="s">
        <v>22</v>
      </c>
      <c r="D31" s="23" t="s">
        <v>23</v>
      </c>
      <c r="E31" s="23" t="s">
        <v>24</v>
      </c>
      <c r="F31" s="23" t="s">
        <v>25</v>
      </c>
      <c r="G31" s="23" t="s">
        <v>26</v>
      </c>
    </row>
    <row r="32" spans="1:7" ht="15.75" thickBot="1" x14ac:dyDescent="0.3">
      <c r="A32" s="33">
        <v>1</v>
      </c>
      <c r="B32" s="10">
        <v>2</v>
      </c>
      <c r="C32" s="10">
        <v>3</v>
      </c>
      <c r="D32" s="10">
        <v>4</v>
      </c>
      <c r="E32" s="10">
        <v>5</v>
      </c>
      <c r="F32" s="10">
        <v>6</v>
      </c>
      <c r="G32" s="10">
        <v>7</v>
      </c>
    </row>
    <row r="33" spans="1:7" ht="23.25" thickBot="1" x14ac:dyDescent="0.3">
      <c r="A33" s="33">
        <v>6429</v>
      </c>
      <c r="B33" s="17" t="s">
        <v>53</v>
      </c>
      <c r="C33" s="18">
        <v>2539.31</v>
      </c>
      <c r="D33" s="20"/>
      <c r="E33" s="22">
        <v>0</v>
      </c>
      <c r="F33" s="19">
        <v>0</v>
      </c>
      <c r="G33" s="21"/>
    </row>
    <row r="34" spans="1:7" ht="45.75" thickBot="1" x14ac:dyDescent="0.3">
      <c r="A34" s="35">
        <v>65</v>
      </c>
      <c r="B34" s="14" t="s">
        <v>54</v>
      </c>
      <c r="C34" s="15">
        <v>152818.74</v>
      </c>
      <c r="D34" s="15">
        <v>254800</v>
      </c>
      <c r="E34" s="15">
        <v>164150.1</v>
      </c>
      <c r="F34" s="16">
        <v>1.0741000000000001</v>
      </c>
      <c r="G34" s="16">
        <v>0.64419999999999999</v>
      </c>
    </row>
    <row r="35" spans="1:7" ht="23.25" thickBot="1" x14ac:dyDescent="0.3">
      <c r="A35" s="33">
        <v>651</v>
      </c>
      <c r="B35" s="17" t="s">
        <v>55</v>
      </c>
      <c r="C35" s="18">
        <v>38495.620000000003</v>
      </c>
      <c r="D35" s="18">
        <v>58800</v>
      </c>
      <c r="E35" s="18">
        <v>34763.760000000002</v>
      </c>
      <c r="F35" s="19">
        <v>0.90310000000000001</v>
      </c>
      <c r="G35" s="19">
        <v>0.59119999999999995</v>
      </c>
    </row>
    <row r="36" spans="1:7" ht="34.5" thickBot="1" x14ac:dyDescent="0.3">
      <c r="A36" s="33">
        <v>6512</v>
      </c>
      <c r="B36" s="17" t="s">
        <v>56</v>
      </c>
      <c r="C36" s="18">
        <v>38460</v>
      </c>
      <c r="D36" s="20"/>
      <c r="E36" s="18">
        <v>34711.599999999999</v>
      </c>
      <c r="F36" s="19">
        <v>0.90249999999999997</v>
      </c>
      <c r="G36" s="21"/>
    </row>
    <row r="37" spans="1:7" ht="23.25" thickBot="1" x14ac:dyDescent="0.3">
      <c r="A37" s="33">
        <v>6513</v>
      </c>
      <c r="B37" s="17" t="s">
        <v>57</v>
      </c>
      <c r="C37" s="22">
        <v>35.619999999999997</v>
      </c>
      <c r="D37" s="20"/>
      <c r="E37" s="22">
        <v>52.16</v>
      </c>
      <c r="F37" s="19">
        <v>1.4642999999999999</v>
      </c>
      <c r="G37" s="21"/>
    </row>
    <row r="38" spans="1:7" ht="23.25" thickBot="1" x14ac:dyDescent="0.3">
      <c r="A38" s="33">
        <v>652</v>
      </c>
      <c r="B38" s="17" t="s">
        <v>58</v>
      </c>
      <c r="C38" s="18">
        <v>30507.54</v>
      </c>
      <c r="D38" s="18">
        <v>38000</v>
      </c>
      <c r="E38" s="18">
        <v>43657.05</v>
      </c>
      <c r="F38" s="19">
        <v>1.431</v>
      </c>
      <c r="G38" s="19">
        <v>1.1489</v>
      </c>
    </row>
    <row r="39" spans="1:7" ht="15.75" thickBot="1" x14ac:dyDescent="0.3">
      <c r="A39" s="33">
        <v>6522</v>
      </c>
      <c r="B39" s="17" t="s">
        <v>59</v>
      </c>
      <c r="C39" s="22">
        <v>4.76</v>
      </c>
      <c r="D39" s="20"/>
      <c r="E39" s="22">
        <v>90.89</v>
      </c>
      <c r="F39" s="19">
        <v>19.0945</v>
      </c>
      <c r="G39" s="21"/>
    </row>
    <row r="40" spans="1:7" ht="15.75" thickBot="1" x14ac:dyDescent="0.3">
      <c r="A40" s="33">
        <v>6524</v>
      </c>
      <c r="B40" s="17" t="s">
        <v>60</v>
      </c>
      <c r="C40" s="18">
        <v>11065.78</v>
      </c>
      <c r="D40" s="20"/>
      <c r="E40" s="18">
        <v>43145.45</v>
      </c>
      <c r="F40" s="19">
        <v>3.899</v>
      </c>
      <c r="G40" s="21"/>
    </row>
    <row r="41" spans="1:7" ht="23.25" thickBot="1" x14ac:dyDescent="0.3">
      <c r="A41" s="33">
        <v>6526</v>
      </c>
      <c r="B41" s="17" t="s">
        <v>61</v>
      </c>
      <c r="C41" s="18">
        <v>19437</v>
      </c>
      <c r="D41" s="20"/>
      <c r="E41" s="22">
        <v>420.71</v>
      </c>
      <c r="F41" s="19">
        <v>2.1600000000000001E-2</v>
      </c>
      <c r="G41" s="21"/>
    </row>
    <row r="42" spans="1:7" ht="23.25" thickBot="1" x14ac:dyDescent="0.3">
      <c r="A42" s="33">
        <v>653</v>
      </c>
      <c r="B42" s="17" t="s">
        <v>62</v>
      </c>
      <c r="C42" s="18">
        <v>83815.58</v>
      </c>
      <c r="D42" s="18">
        <v>158000</v>
      </c>
      <c r="E42" s="18">
        <v>85729.29</v>
      </c>
      <c r="F42" s="19">
        <v>1.0227999999999999</v>
      </c>
      <c r="G42" s="19">
        <v>0.54259999999999997</v>
      </c>
    </row>
    <row r="43" spans="1:7" ht="15.75" thickBot="1" x14ac:dyDescent="0.3">
      <c r="A43" s="33">
        <v>6531</v>
      </c>
      <c r="B43" s="17" t="s">
        <v>63</v>
      </c>
      <c r="C43" s="22">
        <v>883.23</v>
      </c>
      <c r="D43" s="20"/>
      <c r="E43" s="22">
        <v>0</v>
      </c>
      <c r="F43" s="19">
        <v>0</v>
      </c>
      <c r="G43" s="21"/>
    </row>
    <row r="44" spans="1:7" ht="15.75" thickBot="1" x14ac:dyDescent="0.3">
      <c r="A44" s="33">
        <v>6532</v>
      </c>
      <c r="B44" s="17" t="s">
        <v>64</v>
      </c>
      <c r="C44" s="18">
        <v>82932.350000000006</v>
      </c>
      <c r="D44" s="20"/>
      <c r="E44" s="18">
        <v>85729.29</v>
      </c>
      <c r="F44" s="19">
        <v>1.0337000000000001</v>
      </c>
      <c r="G44" s="21"/>
    </row>
    <row r="45" spans="1:7" ht="15.75" thickBot="1" x14ac:dyDescent="0.3">
      <c r="A45" s="35">
        <v>66</v>
      </c>
      <c r="B45" s="14" t="s">
        <v>65</v>
      </c>
      <c r="C45" s="24">
        <v>0</v>
      </c>
      <c r="D45" s="15">
        <v>186500</v>
      </c>
      <c r="E45" s="24">
        <v>0</v>
      </c>
      <c r="F45" s="16">
        <v>0</v>
      </c>
      <c r="G45" s="25"/>
    </row>
    <row r="46" spans="1:7" ht="34.5" thickBot="1" x14ac:dyDescent="0.3">
      <c r="A46" s="33">
        <v>663</v>
      </c>
      <c r="B46" s="17" t="s">
        <v>66</v>
      </c>
      <c r="C46" s="22">
        <v>0</v>
      </c>
      <c r="D46" s="18">
        <v>186500</v>
      </c>
      <c r="E46" s="22">
        <v>0</v>
      </c>
      <c r="F46" s="19">
        <v>0</v>
      </c>
      <c r="G46" s="21"/>
    </row>
    <row r="47" spans="1:7" ht="15.75" thickBot="1" x14ac:dyDescent="0.3">
      <c r="A47" s="33">
        <v>6632</v>
      </c>
      <c r="B47" s="17" t="s">
        <v>67</v>
      </c>
      <c r="C47" s="22">
        <v>0</v>
      </c>
      <c r="D47" s="22">
        <v>0</v>
      </c>
      <c r="E47" s="21"/>
      <c r="F47" s="21"/>
      <c r="G47" s="21"/>
    </row>
    <row r="48" spans="1:7" ht="15.75" thickBot="1" x14ac:dyDescent="0.3">
      <c r="A48" s="35">
        <v>68</v>
      </c>
      <c r="B48" s="14" t="s">
        <v>65</v>
      </c>
      <c r="C48" s="15">
        <v>1678.41</v>
      </c>
      <c r="D48" s="15">
        <v>5000</v>
      </c>
      <c r="E48" s="15">
        <v>1678.5</v>
      </c>
      <c r="F48" s="16">
        <v>1.0001</v>
      </c>
      <c r="G48" s="16">
        <v>0.3357</v>
      </c>
    </row>
    <row r="49" spans="1:7" ht="15.75" thickBot="1" x14ac:dyDescent="0.3">
      <c r="A49" s="33">
        <v>683</v>
      </c>
      <c r="B49" s="17" t="s">
        <v>65</v>
      </c>
      <c r="C49" s="18">
        <v>1678.41</v>
      </c>
      <c r="D49" s="18">
        <v>5000</v>
      </c>
      <c r="E49" s="18">
        <v>1678.5</v>
      </c>
      <c r="F49" s="19">
        <v>1.0001</v>
      </c>
      <c r="G49" s="19">
        <v>0.3357</v>
      </c>
    </row>
    <row r="50" spans="1:7" ht="15.75" thickBot="1" x14ac:dyDescent="0.3">
      <c r="A50" s="33">
        <v>6831</v>
      </c>
      <c r="B50" s="17" t="s">
        <v>65</v>
      </c>
      <c r="C50" s="18">
        <v>1678.41</v>
      </c>
      <c r="D50" s="20"/>
      <c r="E50" s="18">
        <v>1678.5</v>
      </c>
      <c r="F50" s="19">
        <v>1.0001</v>
      </c>
      <c r="G50" s="21"/>
    </row>
    <row r="51" spans="1:7" ht="26.25" thickBot="1" x14ac:dyDescent="0.3">
      <c r="A51" s="34">
        <v>7</v>
      </c>
      <c r="B51" s="11" t="s">
        <v>68</v>
      </c>
      <c r="C51" s="12">
        <v>39460.68</v>
      </c>
      <c r="D51" s="12">
        <v>148800</v>
      </c>
      <c r="E51" s="12">
        <v>42742.39</v>
      </c>
      <c r="F51" s="26">
        <v>1.0831999999999999</v>
      </c>
      <c r="G51" s="13">
        <v>0.28720000000000001</v>
      </c>
    </row>
    <row r="52" spans="1:7" ht="34.5" thickBot="1" x14ac:dyDescent="0.3">
      <c r="A52" s="35">
        <v>71</v>
      </c>
      <c r="B52" s="14" t="s">
        <v>69</v>
      </c>
      <c r="C52" s="15">
        <v>39460.68</v>
      </c>
      <c r="D52" s="15">
        <v>148800</v>
      </c>
      <c r="E52" s="15">
        <v>42742.39</v>
      </c>
      <c r="F52" s="27">
        <v>1.0831999999999999</v>
      </c>
      <c r="G52" s="16">
        <v>0.28720000000000001</v>
      </c>
    </row>
    <row r="53" spans="1:7" ht="34.5" thickBot="1" x14ac:dyDescent="0.3">
      <c r="A53" s="33">
        <v>711</v>
      </c>
      <c r="B53" s="17" t="s">
        <v>70</v>
      </c>
      <c r="C53" s="18">
        <v>39460.68</v>
      </c>
      <c r="D53" s="18">
        <v>148800</v>
      </c>
      <c r="E53" s="18">
        <v>42742.39</v>
      </c>
      <c r="F53" s="19">
        <v>1.0831999999999999</v>
      </c>
      <c r="G53" s="19">
        <v>0.28720000000000001</v>
      </c>
    </row>
    <row r="54" spans="1:7" ht="15.75" thickBot="1" x14ac:dyDescent="0.3">
      <c r="A54" s="33">
        <v>7111</v>
      </c>
      <c r="B54" s="17" t="s">
        <v>71</v>
      </c>
      <c r="C54" s="18">
        <v>39460.68</v>
      </c>
      <c r="D54" s="20"/>
      <c r="E54" s="18">
        <v>42742.39</v>
      </c>
      <c r="F54" s="19">
        <v>1.0831999999999999</v>
      </c>
      <c r="G54" s="21"/>
    </row>
    <row r="55" spans="1:7" ht="16.5" thickBot="1" x14ac:dyDescent="0.3">
      <c r="A55" s="28"/>
      <c r="B55" s="29" t="s">
        <v>72</v>
      </c>
      <c r="C55" s="30">
        <v>2838749.33</v>
      </c>
      <c r="D55" s="30">
        <v>7728670</v>
      </c>
      <c r="E55" s="30">
        <v>2192447.75</v>
      </c>
      <c r="F55" s="31">
        <v>0.77229999999999999</v>
      </c>
      <c r="G55" s="31">
        <v>0.28370000000000001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2</vt:i4>
      </vt:variant>
      <vt:variant>
        <vt:lpstr>Imenovani rasponi</vt:lpstr>
      </vt:variant>
      <vt:variant>
        <vt:i4>6</vt:i4>
      </vt:variant>
    </vt:vector>
  </HeadingPairs>
  <TitlesOfParts>
    <vt:vector size="8" baseType="lpstr">
      <vt:lpstr>List1</vt:lpstr>
      <vt:lpstr>List2</vt:lpstr>
      <vt:lpstr>List1!_Hlk32306578</vt:lpstr>
      <vt:lpstr>List1!_Hlk54090888</vt:lpstr>
      <vt:lpstr>List1!_Hlk54263646</vt:lpstr>
      <vt:lpstr>List1!_Hlk54265141</vt:lpstr>
      <vt:lpstr>List1!_Hlk54265262</vt:lpstr>
      <vt:lpstr>List1!_Hlk54265366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korisnik</dc:creator>
  <cp:lastModifiedBy>Ivo</cp:lastModifiedBy>
  <cp:lastPrinted>2022-09-20T11:12:22Z</cp:lastPrinted>
  <dcterms:created xsi:type="dcterms:W3CDTF">2015-06-05T18:19:34Z</dcterms:created>
  <dcterms:modified xsi:type="dcterms:W3CDTF">2022-10-06T09:06:09Z</dcterms:modified>
</cp:coreProperties>
</file>