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mc:AlternateContent xmlns:mc="http://schemas.openxmlformats.org/markup-compatibility/2006">
    <mc:Choice Requires="x15">
      <x15ac:absPath xmlns:x15ac="http://schemas.microsoft.com/office/spreadsheetml/2010/11/ac" url="C:\Users\Ivo\Desktop\RAZNO\SJEDNICE\2021\3.SJEDNICA OVOB - 23.09.2021\3. sjednica 2021\"/>
    </mc:Choice>
  </mc:AlternateContent>
  <xr:revisionPtr revIDLastSave="0" documentId="13_ncr:1_{9BE61D27-731A-4BCF-A06D-44A13F4869FF}" xr6:coauthVersionLast="47" xr6:coauthVersionMax="47" xr10:uidLastSave="{00000000-0000-0000-0000-000000000000}"/>
  <bookViews>
    <workbookView xWindow="1095" yWindow="1845" windowWidth="27390" windowHeight="12930" xr2:uid="{00000000-000D-0000-FFFF-FFFF00000000}"/>
  </bookViews>
  <sheets>
    <sheet name="List1" sheetId="1" r:id="rId1"/>
    <sheet name="List2" sheetId="3" r:id="rId2"/>
  </sheets>
  <definedNames>
    <definedName name="_Hlk32306578" localSheetId="0">List1!$A$274</definedName>
    <definedName name="_Hlk54090888" localSheetId="0">List1!$A$186</definedName>
    <definedName name="_Hlk54263646" localSheetId="0">List1!$A$192</definedName>
    <definedName name="_Hlk54265141" localSheetId="0">List1!$C$235</definedName>
    <definedName name="_Hlk54265262" localSheetId="0">List1!$C$238</definedName>
    <definedName name="_Hlk54265366" localSheetId="0">List1!$C$240</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326" i="1" l="1"/>
  <c r="F326" i="1"/>
  <c r="E326" i="1"/>
  <c r="D326" i="1"/>
  <c r="G144" i="1"/>
  <c r="G145" i="1"/>
  <c r="G146" i="1"/>
  <c r="G148" i="1"/>
  <c r="G149" i="1"/>
  <c r="G152" i="1"/>
  <c r="G153" i="1"/>
  <c r="G154" i="1"/>
  <c r="G155" i="1"/>
  <c r="G162" i="1"/>
  <c r="G163" i="1"/>
  <c r="G164" i="1"/>
  <c r="G166" i="1"/>
  <c r="G168" i="1"/>
  <c r="G169" i="1"/>
  <c r="G170" i="1"/>
  <c r="G171" i="1"/>
  <c r="G172" i="1"/>
  <c r="G173" i="1"/>
  <c r="G174" i="1"/>
  <c r="G175" i="1"/>
  <c r="G143" i="1"/>
  <c r="G135" i="1"/>
  <c r="G136" i="1"/>
  <c r="G137" i="1"/>
  <c r="G138" i="1"/>
  <c r="G128" i="1"/>
  <c r="G129" i="1"/>
  <c r="G130" i="1"/>
  <c r="G131" i="1"/>
  <c r="G132" i="1"/>
  <c r="G134" i="1"/>
  <c r="G115" i="1"/>
  <c r="G117" i="1"/>
  <c r="G118" i="1"/>
  <c r="G119" i="1"/>
  <c r="G120" i="1"/>
  <c r="G121" i="1"/>
  <c r="G122" i="1"/>
  <c r="G123" i="1"/>
  <c r="G124" i="1"/>
  <c r="G99" i="1"/>
  <c r="G100" i="1"/>
  <c r="G102" i="1"/>
  <c r="G104" i="1"/>
  <c r="G107" i="1"/>
  <c r="G108" i="1"/>
  <c r="G109" i="1"/>
  <c r="G110" i="1"/>
  <c r="G112" i="1"/>
  <c r="G113" i="1"/>
  <c r="G114" i="1"/>
  <c r="F174" i="1"/>
  <c r="F175" i="1"/>
  <c r="F166" i="1"/>
  <c r="F168" i="1"/>
  <c r="F171" i="1"/>
  <c r="F172" i="1"/>
  <c r="F173" i="1"/>
  <c r="F153" i="1"/>
  <c r="F157" i="1"/>
  <c r="F158" i="1"/>
  <c r="F159" i="1"/>
  <c r="F162" i="1"/>
  <c r="F164" i="1"/>
  <c r="F144" i="1"/>
  <c r="F145" i="1"/>
  <c r="F146" i="1"/>
  <c r="F148" i="1"/>
  <c r="F149" i="1"/>
  <c r="F152" i="1"/>
  <c r="F143" i="1"/>
  <c r="F138" i="1"/>
  <c r="F136" i="1"/>
  <c r="F137" i="1"/>
  <c r="F134" i="1"/>
  <c r="F135" i="1"/>
  <c r="F120" i="1"/>
  <c r="F121" i="1"/>
  <c r="F122" i="1"/>
  <c r="F123" i="1"/>
  <c r="F124" i="1"/>
  <c r="F125" i="1"/>
  <c r="F126" i="1"/>
  <c r="F128" i="1"/>
  <c r="F129" i="1"/>
  <c r="F130" i="1"/>
  <c r="F131" i="1"/>
  <c r="F107" i="1"/>
  <c r="F108" i="1"/>
  <c r="F109" i="1"/>
  <c r="F110" i="1"/>
  <c r="F112" i="1"/>
  <c r="F113" i="1"/>
  <c r="F114" i="1"/>
  <c r="F115" i="1"/>
  <c r="F117" i="1"/>
  <c r="F118" i="1"/>
  <c r="F119" i="1"/>
  <c r="F99" i="1"/>
  <c r="F100" i="1"/>
  <c r="F102" i="1"/>
  <c r="F104" i="1"/>
  <c r="F38" i="1"/>
  <c r="F39" i="1"/>
  <c r="F42" i="1"/>
  <c r="F51" i="1"/>
  <c r="F52" i="1"/>
  <c r="F53" i="1"/>
  <c r="F54" i="1"/>
  <c r="F59" i="1"/>
  <c r="F62" i="1"/>
  <c r="F63" i="1"/>
  <c r="F68" i="1"/>
  <c r="F70" i="1"/>
  <c r="F72" i="1"/>
  <c r="F73" i="1"/>
  <c r="F77" i="1"/>
  <c r="F84" i="1"/>
  <c r="F85" i="1"/>
  <c r="F86" i="1"/>
  <c r="G38" i="1"/>
  <c r="G39" i="1"/>
  <c r="G41" i="1"/>
  <c r="G42" i="1"/>
  <c r="G44" i="1"/>
  <c r="G45" i="1"/>
  <c r="G48" i="1"/>
  <c r="G49" i="1"/>
  <c r="G51" i="1"/>
  <c r="G52" i="1"/>
  <c r="G53" i="1"/>
  <c r="G54" i="1"/>
  <c r="G55" i="1"/>
  <c r="G56" i="1"/>
  <c r="G59" i="1"/>
  <c r="G60" i="1"/>
  <c r="G62" i="1"/>
  <c r="G63" i="1"/>
  <c r="G64" i="1"/>
  <c r="G65" i="1"/>
  <c r="G68" i="1"/>
  <c r="G69" i="1"/>
  <c r="G70" i="1"/>
  <c r="G72" i="1"/>
  <c r="G73" i="1"/>
  <c r="G74" i="1"/>
  <c r="G76" i="1"/>
  <c r="G77" i="1"/>
  <c r="G79" i="1"/>
  <c r="G80" i="1"/>
  <c r="G81" i="1"/>
  <c r="G82" i="1"/>
  <c r="G84" i="1"/>
  <c r="G85" i="1"/>
  <c r="G86" i="1"/>
  <c r="C257" i="1"/>
  <c r="B257" i="1"/>
  <c r="D256" i="1"/>
  <c r="D255" i="1"/>
  <c r="D235" i="1"/>
  <c r="D236" i="1"/>
  <c r="D237" i="1"/>
  <c r="D238" i="1"/>
  <c r="D239" i="1"/>
  <c r="D240" i="1"/>
  <c r="D234" i="1"/>
  <c r="C241" i="1"/>
  <c r="B241" i="1"/>
  <c r="D219" i="1"/>
  <c r="C209" i="1"/>
  <c r="D205" i="1"/>
  <c r="D206" i="1"/>
  <c r="D207" i="1"/>
  <c r="D208" i="1"/>
  <c r="D204" i="1"/>
  <c r="B209" i="1"/>
  <c r="D165" i="1"/>
  <c r="E165" i="1"/>
  <c r="D161" i="1"/>
  <c r="E161" i="1"/>
  <c r="D151" i="1"/>
  <c r="D150" i="1" s="1"/>
  <c r="E151" i="1"/>
  <c r="E150" i="1" s="1"/>
  <c r="D147" i="1"/>
  <c r="E147" i="1"/>
  <c r="E139" i="1"/>
  <c r="D139" i="1"/>
  <c r="D127" i="1"/>
  <c r="E127" i="1"/>
  <c r="D116" i="1"/>
  <c r="E116" i="1"/>
  <c r="E111" i="1"/>
  <c r="D111" i="1"/>
  <c r="D106" i="1"/>
  <c r="E106" i="1"/>
  <c r="E103" i="1"/>
  <c r="D103" i="1"/>
  <c r="E101" i="1"/>
  <c r="D101" i="1"/>
  <c r="D98" i="1"/>
  <c r="E98" i="1"/>
  <c r="C165" i="1"/>
  <c r="C161" i="1"/>
  <c r="C151" i="1"/>
  <c r="C150" i="1" s="1"/>
  <c r="C147" i="1"/>
  <c r="C127" i="1"/>
  <c r="C116" i="1"/>
  <c r="C111" i="1"/>
  <c r="C106" i="1"/>
  <c r="C98" i="1"/>
  <c r="C97" i="1" s="1"/>
  <c r="D83" i="1"/>
  <c r="E83" i="1"/>
  <c r="C83" i="1"/>
  <c r="E78" i="1"/>
  <c r="D78" i="1"/>
  <c r="D40" i="1"/>
  <c r="E40" i="1"/>
  <c r="C40" i="1"/>
  <c r="C37" i="1" s="1"/>
  <c r="E43" i="1"/>
  <c r="D43" i="1"/>
  <c r="D47" i="1"/>
  <c r="E47" i="1"/>
  <c r="C47" i="1"/>
  <c r="D50" i="1"/>
  <c r="E50" i="1"/>
  <c r="C50" i="1"/>
  <c r="D58" i="1"/>
  <c r="E58" i="1"/>
  <c r="C58" i="1"/>
  <c r="D61" i="1"/>
  <c r="E61" i="1"/>
  <c r="C61" i="1"/>
  <c r="D67" i="1"/>
  <c r="E67" i="1"/>
  <c r="C67" i="1"/>
  <c r="E71" i="1"/>
  <c r="G71" i="1" s="1"/>
  <c r="C71" i="1"/>
  <c r="D75" i="1"/>
  <c r="E75" i="1"/>
  <c r="C75" i="1"/>
  <c r="C21" i="1"/>
  <c r="D21" i="1"/>
  <c r="C18" i="1"/>
  <c r="D18" i="1"/>
  <c r="B21" i="1"/>
  <c r="B18" i="1"/>
  <c r="F67" i="1" l="1"/>
  <c r="G78" i="1"/>
  <c r="F161" i="1"/>
  <c r="G98" i="1"/>
  <c r="G147" i="1"/>
  <c r="F58" i="1"/>
  <c r="F83" i="1"/>
  <c r="F61" i="1"/>
  <c r="G43" i="1"/>
  <c r="F106" i="1"/>
  <c r="F116" i="1"/>
  <c r="F150" i="1"/>
  <c r="G47" i="1"/>
  <c r="G101" i="1"/>
  <c r="G106" i="1"/>
  <c r="G150" i="1"/>
  <c r="G165" i="1"/>
  <c r="F50" i="1"/>
  <c r="F40" i="1"/>
  <c r="F127" i="1"/>
  <c r="F71" i="1"/>
  <c r="G103" i="1"/>
  <c r="G111" i="1"/>
  <c r="G50" i="1"/>
  <c r="G161" i="1"/>
  <c r="G75" i="1"/>
  <c r="G116" i="1"/>
  <c r="F165" i="1"/>
  <c r="G58" i="1"/>
  <c r="F101" i="1"/>
  <c r="G61" i="1"/>
  <c r="F75" i="1"/>
  <c r="F111" i="1"/>
  <c r="F151" i="1"/>
  <c r="F147" i="1"/>
  <c r="G127" i="1"/>
  <c r="G40" i="1"/>
  <c r="F103" i="1"/>
  <c r="G83" i="1"/>
  <c r="G67" i="1"/>
  <c r="F98" i="1"/>
  <c r="G151" i="1"/>
  <c r="D241" i="1"/>
  <c r="D257" i="1"/>
  <c r="D209" i="1"/>
  <c r="E160" i="1"/>
  <c r="D160" i="1"/>
  <c r="D156" i="1" s="1"/>
  <c r="C160" i="1"/>
  <c r="C156" i="1" s="1"/>
  <c r="E105" i="1"/>
  <c r="C105" i="1"/>
  <c r="C96" i="1" s="1"/>
  <c r="D105" i="1"/>
  <c r="E97" i="1"/>
  <c r="D97" i="1"/>
  <c r="D57" i="1"/>
  <c r="C46" i="1"/>
  <c r="D37" i="1"/>
  <c r="D46" i="1"/>
  <c r="E37" i="1"/>
  <c r="E46" i="1"/>
  <c r="D66" i="1"/>
  <c r="E66" i="1"/>
  <c r="C57" i="1"/>
  <c r="E57" i="1"/>
  <c r="C66" i="1"/>
  <c r="D22" i="1"/>
  <c r="C22" i="1"/>
  <c r="B22" i="1"/>
  <c r="E156" i="1" l="1"/>
  <c r="G160" i="1"/>
  <c r="F160" i="1"/>
  <c r="G97" i="1"/>
  <c r="F97" i="1"/>
  <c r="G66" i="1"/>
  <c r="F66" i="1"/>
  <c r="F105" i="1"/>
  <c r="G105" i="1"/>
  <c r="F57" i="1"/>
  <c r="G57" i="1"/>
  <c r="F46" i="1"/>
  <c r="G46" i="1"/>
  <c r="F37" i="1"/>
  <c r="G37" i="1"/>
  <c r="E96" i="1"/>
  <c r="C176" i="1"/>
  <c r="D96" i="1"/>
  <c r="D176" i="1" s="1"/>
  <c r="D36" i="1"/>
  <c r="D90" i="1" s="1"/>
  <c r="C36" i="1"/>
  <c r="C90" i="1" s="1"/>
  <c r="E36" i="1"/>
  <c r="F36" i="1" l="1"/>
  <c r="G36" i="1"/>
  <c r="G156" i="1"/>
  <c r="F156" i="1"/>
  <c r="G96" i="1"/>
  <c r="F96" i="1"/>
  <c r="E176" i="1"/>
  <c r="E90" i="1"/>
  <c r="F90" i="1" l="1"/>
  <c r="G90" i="1"/>
  <c r="G176" i="1"/>
  <c r="F176" i="1"/>
</calcChain>
</file>

<file path=xl/sharedStrings.xml><?xml version="1.0" encoding="utf-8"?>
<sst xmlns="http://schemas.openxmlformats.org/spreadsheetml/2006/main" count="394" uniqueCount="307">
  <si>
    <t>REPUBLIKA HRVATSKA</t>
  </si>
  <si>
    <t>VUKOVARSKO-SRIJEMSKA ŽUPANIJA</t>
  </si>
  <si>
    <t>OPĆINA BOGDANOVCI</t>
  </si>
  <si>
    <t>I. OPĆI DIO</t>
  </si>
  <si>
    <t>Članak 1.</t>
  </si>
  <si>
    <t>RAČUN PRIHODA I RASHODA</t>
  </si>
  <si>
    <t>IZVRŠENJE 2020.</t>
  </si>
  <si>
    <t xml:space="preserve">PLAN 2021. </t>
  </si>
  <si>
    <t>IZVRŠENJE 2021.</t>
  </si>
  <si>
    <t>PRIHODI POSLOVANJA</t>
  </si>
  <si>
    <t>UKUPNO PRIHODI</t>
  </si>
  <si>
    <t>RASHODI POSLOVANJA</t>
  </si>
  <si>
    <t>RASHODI ZA NABAVU NEFINANCIJSKE IMOVINE</t>
  </si>
  <si>
    <t>UKUPNO RASHODI</t>
  </si>
  <si>
    <t>RAZLIKA VIŠAK/MANJAK</t>
  </si>
  <si>
    <t>RASPOLOŽIVA SREDSTVA IZ PRETHODNIH GODINA</t>
  </si>
  <si>
    <t>UKUPAN DONOS VIŠKA/MANJKA IZ PRETHODNIH GODINA</t>
  </si>
  <si>
    <t xml:space="preserve">DIO KOJI ĆE SE RASPOREDITI/POKRITI U RAZDOBLJU </t>
  </si>
  <si>
    <t>RAČUN FINANCIRANJA</t>
  </si>
  <si>
    <t>NETO FINANCIRANJE</t>
  </si>
  <si>
    <t>VIŠAK/MANJAK + NETO FINANCIRANJE/ZADUŽIVANJE + RASPOLOŽIVA SREDTSVA IZ PRETHODNIH GODINA</t>
  </si>
  <si>
    <t>Prihodi po ekonomskoj klasifikaciji</t>
  </si>
  <si>
    <t>Račun/ Pozicija</t>
  </si>
  <si>
    <t>Opis</t>
  </si>
  <si>
    <t>Izvršenje 2019.</t>
  </si>
  <si>
    <t>Proračun 2020.</t>
  </si>
  <si>
    <t>Izvršenje 2020.</t>
  </si>
  <si>
    <t>Indeks 5/3</t>
  </si>
  <si>
    <t>Indeks 5/4</t>
  </si>
  <si>
    <t>Prihodi poslovanja</t>
  </si>
  <si>
    <t>Prihodi od poreza</t>
  </si>
  <si>
    <t>Porez i prirez na dohodak</t>
  </si>
  <si>
    <t xml:space="preserve">Porez i prirez na dohodak od nesamostalnog rada </t>
  </si>
  <si>
    <t>Porezi na imovinu</t>
  </si>
  <si>
    <t>Povremeni porezi na imovinu</t>
  </si>
  <si>
    <t>Porezi na robu i usluge</t>
  </si>
  <si>
    <t>Porez na promet</t>
  </si>
  <si>
    <t>Porezi na korištenje dobara ili izvođenje aktivnosti</t>
  </si>
  <si>
    <t>Pomoći iz inozemstva (darovnice) i od subjekata unutar opće države</t>
  </si>
  <si>
    <t xml:space="preserve">Pomoći iz proračuna </t>
  </si>
  <si>
    <t>Tekuće pomoći iz proračuna</t>
  </si>
  <si>
    <t xml:space="preserve">Kapitalne pomoći iz proračuna </t>
  </si>
  <si>
    <t>Pomoći od ostalih subjekata unutar opće države</t>
  </si>
  <si>
    <t>Tekuće pomoći od ostalih subjekata unutar opće države</t>
  </si>
  <si>
    <t>Kapitalne pomoći od ostalih subjekata unutar opće države</t>
  </si>
  <si>
    <t>Pomoći temeljem prijenosa EU sredstava</t>
  </si>
  <si>
    <t>Tekuće pomoći temeljem prijenosa EU sredstava</t>
  </si>
  <si>
    <t>Kapitalne pomoći temeljem prijenosa EU sredstava</t>
  </si>
  <si>
    <t>Prihodi od imovine</t>
  </si>
  <si>
    <t>Prihodi od financijske imovine</t>
  </si>
  <si>
    <t>Kamate na oročena sredstva i depozite po viđenju</t>
  </si>
  <si>
    <t>Prihodi od zateznih kamata</t>
  </si>
  <si>
    <t>Prihodi od nefinancijske imovine</t>
  </si>
  <si>
    <t>Naknade za koncesije</t>
  </si>
  <si>
    <t>Prihodi od zakupa i iznajmljivanja imovine</t>
  </si>
  <si>
    <t>Ostali prihodi od nefinancijske imovine</t>
  </si>
  <si>
    <t>Prihodi od administrativnih pristojbi i po posebnim propisima</t>
  </si>
  <si>
    <t>Administrativne (upravne) pristojbe</t>
  </si>
  <si>
    <t>Županijske, gradske i općinske pristojbe i naknade</t>
  </si>
  <si>
    <t>Ostale upravne pristojbe</t>
  </si>
  <si>
    <t>Prihodi po posebnim propisima</t>
  </si>
  <si>
    <t>Prihodi vodoprivrede</t>
  </si>
  <si>
    <t>Doprinosi za šume</t>
  </si>
  <si>
    <t xml:space="preserve">Ostali nespomenuti prihodi </t>
  </si>
  <si>
    <t>Komunalni doprinos i naknada</t>
  </si>
  <si>
    <t>Komunalni doprinos</t>
  </si>
  <si>
    <t>Komunalna naknada</t>
  </si>
  <si>
    <t>Ostali prihodi</t>
  </si>
  <si>
    <t xml:space="preserve">Donacije od pravnih i fizičkih osoba izvan opće države </t>
  </si>
  <si>
    <t>Kapitalne donacije</t>
  </si>
  <si>
    <t>Prihodi od prodaje nefi.  imovine</t>
  </si>
  <si>
    <t>Prihodi od prodaje neproizvedene imovine</t>
  </si>
  <si>
    <t>Prihodi od prodaje materijalne imovine - prirodnih bogatstava</t>
  </si>
  <si>
    <t>Zemljište</t>
  </si>
  <si>
    <t>UKUPNO</t>
  </si>
  <si>
    <t>Plan 2021.</t>
  </si>
  <si>
    <t>Izvršenje 2021.</t>
  </si>
  <si>
    <t>Stalni porezi na nepokretnu imovinu</t>
  </si>
  <si>
    <t>Porez na promet nekretnina</t>
  </si>
  <si>
    <t>Ostale pristojbe i naknade</t>
  </si>
  <si>
    <t>Prihodi vodnog doprinosa</t>
  </si>
  <si>
    <t>Kazne</t>
  </si>
  <si>
    <t>Prihodi od troškova prisilne naplate</t>
  </si>
  <si>
    <t>Pomoći od međunarodnih organizacija i tijela EU</t>
  </si>
  <si>
    <t>Kapitalne pomoći iz EU</t>
  </si>
  <si>
    <t>Tekuće pomoći iz EU</t>
  </si>
  <si>
    <t>UKUPNO PRIHODI:</t>
  </si>
  <si>
    <t>Tekuće donacije - Hrvatske vode</t>
  </si>
  <si>
    <t>Prihod od prodaje prijevoznih sredstava</t>
  </si>
  <si>
    <t>Prodaja automobila</t>
  </si>
  <si>
    <t>Prihodi od prodaje proizvedene dugotrajne imovine</t>
  </si>
  <si>
    <t>Rashodi poslovanja</t>
  </si>
  <si>
    <t>Rashodi za zaposlene</t>
  </si>
  <si>
    <t>Plaće</t>
  </si>
  <si>
    <t>Ostali rashodi za zaposlene</t>
  </si>
  <si>
    <t>Doprinosi na plaće</t>
  </si>
  <si>
    <t>Materijalni rashodi</t>
  </si>
  <si>
    <t>Naknade troškova zaposlenima</t>
  </si>
  <si>
    <t>Rashodi za materijal i energiju</t>
  </si>
  <si>
    <t>Rashodi za usluge</t>
  </si>
  <si>
    <t>Naknade troškova osobama izvan radnog odnosa</t>
  </si>
  <si>
    <t>Ostali nespomenuti rashodi poslovanja</t>
  </si>
  <si>
    <t>Financijski rashodi</t>
  </si>
  <si>
    <t>Ostali financijski rashodi</t>
  </si>
  <si>
    <t>Subvencije</t>
  </si>
  <si>
    <t>Subvencije trgovačkim društvima, obrtnicima, malim i srednjim  poduzetnicima izvan javnog sektora</t>
  </si>
  <si>
    <t>Pomoći dane u inozemstvo i unutar opće države</t>
  </si>
  <si>
    <t>Pomoći unutar opće države</t>
  </si>
  <si>
    <t>Naknade građanima i kućanstvima iz proračuna</t>
  </si>
  <si>
    <t>Ostale naknade građanima i kućanstvima iz proračuna</t>
  </si>
  <si>
    <t>Ostali rashodi</t>
  </si>
  <si>
    <t>Tekuće donacije</t>
  </si>
  <si>
    <t>Rashodi za nabavu nefinancijske imovne</t>
  </si>
  <si>
    <t>Rashodi za kupovinu zemljišta</t>
  </si>
  <si>
    <t>Rashodi za nabavu proizvedene dugotrajne imovine</t>
  </si>
  <si>
    <t>Građevinski objekti</t>
  </si>
  <si>
    <t>Postrojenja i oprema</t>
  </si>
  <si>
    <t>Prijevozna sredstva</t>
  </si>
  <si>
    <t>Nematerijalna proizvedena imovina</t>
  </si>
  <si>
    <t>Rashodi za dodatna ulaganja na nefinancijskoj imovini</t>
  </si>
  <si>
    <t>Dodatna ulaganja na građevinskim objektima</t>
  </si>
  <si>
    <t>UKUPNO RASHODI:</t>
  </si>
  <si>
    <t>Rashodi po ekonomskoj klasifikaciji</t>
  </si>
  <si>
    <t>Plaće za zaposlene</t>
  </si>
  <si>
    <t>Topli obrok</t>
  </si>
  <si>
    <t>Ostali rahodi za zaposlene</t>
  </si>
  <si>
    <t>Doprinosi za obvezno zdravstveno osiguranje</t>
  </si>
  <si>
    <t>Službena putovanja</t>
  </si>
  <si>
    <t>Naknade za prijevoz</t>
  </si>
  <si>
    <t>Seminari</t>
  </si>
  <si>
    <t>Ostale naknade troškova nezaposlenima</t>
  </si>
  <si>
    <t>Uredski materijal i ostali materijal</t>
  </si>
  <si>
    <t>Energija</t>
  </si>
  <si>
    <t>Sitan inventar i auto gume</t>
  </si>
  <si>
    <t>Službena, radna i zaštitna odjeća i obuća</t>
  </si>
  <si>
    <t>Usluge telefona, pošte i prijevoza</t>
  </si>
  <si>
    <t>Usluge tekućeg i investicijskog održavanja</t>
  </si>
  <si>
    <t>Usluge promidžbe i informiranja</t>
  </si>
  <si>
    <t>Komunalne usluge</t>
  </si>
  <si>
    <t>Zdravstvene i veterinarske usluge</t>
  </si>
  <si>
    <t>Intelektualne i osobne usluge</t>
  </si>
  <si>
    <t>Računalne usluge</t>
  </si>
  <si>
    <t>Ostale usluge</t>
  </si>
  <si>
    <t>Naknade za rad predstavničkih tijela, povjerenstava i sl.</t>
  </si>
  <si>
    <t>Premije osiguranja</t>
  </si>
  <si>
    <t>Reprezentacija</t>
  </si>
  <si>
    <t>Članarine</t>
  </si>
  <si>
    <t>Pristojbe i naknade</t>
  </si>
  <si>
    <t>Bankarske usluge i usluge platnog prometa</t>
  </si>
  <si>
    <t>Subvencije - VGV vodoopskrba</t>
  </si>
  <si>
    <t>Tekuće pomoći unutar općeg proračuna</t>
  </si>
  <si>
    <t>Naknade građanima i kućanstvima u novcu</t>
  </si>
  <si>
    <t>Naknade građanima i kućanstvima u naravi</t>
  </si>
  <si>
    <t>Tekuće donacije u novcu</t>
  </si>
  <si>
    <t>Tekuće donacije u naravi</t>
  </si>
  <si>
    <t>Naknade štete uzrokovane prirodnim nepogodama</t>
  </si>
  <si>
    <t>Kupovina zemljišta</t>
  </si>
  <si>
    <t>Poslovni objekti</t>
  </si>
  <si>
    <t>Ceste, željeznice i ostali prometni objekti</t>
  </si>
  <si>
    <t>Ostali građevinski objekti</t>
  </si>
  <si>
    <t>Uredska oprema i namještaj</t>
  </si>
  <si>
    <t>Uređaji, strojevi i oprema za ostale namjene</t>
  </si>
  <si>
    <t>Prijevozna sredstva u cestovnom prometu</t>
  </si>
  <si>
    <t>Umjetnička, literarna i znanstvena djela</t>
  </si>
  <si>
    <t>Sudski troškovi</t>
  </si>
  <si>
    <t>Subvencije poljoprivrednicima i obrtnicima</t>
  </si>
  <si>
    <t>Oprema za održavanje i zaštitu</t>
  </si>
  <si>
    <t xml:space="preserve">3. IZVJEŠTAJ O KORIŠTENJU PRORAČUNSKE ZALIHE </t>
  </si>
  <si>
    <r>
      <t xml:space="preserve">     korištenja iste</t>
    </r>
    <r>
      <rPr>
        <sz val="10"/>
        <color rgb="FFFF0000"/>
        <rFont val="Calibri"/>
        <family val="2"/>
        <charset val="238"/>
      </rPr>
      <t xml:space="preserve">.  </t>
    </r>
  </si>
  <si>
    <t xml:space="preserve">4. IZVJEŠTAJ O ZADUŽIVANJU NA DOMAĆEM I STRANOM TRŽIŠTU NOVCA I KAPITALA </t>
  </si>
  <si>
    <t xml:space="preserve">5. IZVJEŠTAJ O DANIM JAMSTVIMA I IZDACIMA PO JAMSTVIMA </t>
  </si>
  <si>
    <t xml:space="preserve">    Općina Bogdanovci nije izdavala bjanko zadužnice.</t>
  </si>
  <si>
    <t xml:space="preserve">6. OBRAŽLOŽENJE OSTVARENIH PRIHODA I PRIMITKA, RASHODA I IZDATAKA </t>
  </si>
  <si>
    <r>
      <t>·</t>
    </r>
    <r>
      <rPr>
        <sz val="7"/>
        <rFont val="Times New Roman"/>
        <family val="1"/>
        <charset val="238"/>
      </rPr>
      <t xml:space="preserve">         </t>
    </r>
    <r>
      <rPr>
        <sz val="10"/>
        <rFont val="Calibri"/>
        <family val="2"/>
        <charset val="238"/>
      </rPr>
      <t xml:space="preserve">Uključujući preneseni višak prihoda/primitaka iz prethodnih godina  u iznosu 97.176,76 kn i manjak prihoda/primitaka u iznosu 1.223.854,23 kn u 2020. g., čini manjak prihoda u sljedećem razdoblju koji  iznosi 1.126.677,47 kn. </t>
    </r>
  </si>
  <si>
    <t xml:space="preserve">6.1. OBRAZLOŽENJE OSTVARENJA PRIHODA I PRIMITAKA </t>
  </si>
  <si>
    <t xml:space="preserve"> PRIHODI POSLOVANJA </t>
  </si>
  <si>
    <t xml:space="preserve">PRIHODI POSLOVANJA </t>
  </si>
  <si>
    <t>Plan (kn)</t>
  </si>
  <si>
    <t>Izvršenje (kn)</t>
  </si>
  <si>
    <t>Indeks</t>
  </si>
  <si>
    <t>Prihodi od poreza 61</t>
  </si>
  <si>
    <t>Pomoći 63</t>
  </si>
  <si>
    <t>Prihodi od imovine 64</t>
  </si>
  <si>
    <t>Prihodi od upravnih i administrativnih pristojbi, pristojbi po posebnim propisima i naknada  65</t>
  </si>
  <si>
    <t>Ostali prihodi 66</t>
  </si>
  <si>
    <t>U k u p n o : 6</t>
  </si>
  <si>
    <t xml:space="preserve"> PRIHODI OD PRODAJE NEFINANCIJSKE IMOVINE </t>
  </si>
  <si>
    <t>Prihodi od prodaje nefinancijske imovine 71</t>
  </si>
  <si>
    <r>
      <t>U k u p n o</t>
    </r>
    <r>
      <rPr>
        <sz val="10"/>
        <color rgb="FF000000"/>
        <rFont val="Calibri"/>
        <family val="2"/>
        <charset val="238"/>
        <scheme val="minor"/>
      </rPr>
      <t>: 7</t>
    </r>
  </si>
  <si>
    <r>
      <t>6.2.</t>
    </r>
    <r>
      <rPr>
        <b/>
        <i/>
        <sz val="10"/>
        <rFont val="Calibri"/>
        <family val="2"/>
        <charset val="238"/>
      </rPr>
      <t xml:space="preserve"> OBRAZLOŽENJE OSTVARENJA RASHODA I IZDATAKA</t>
    </r>
  </si>
  <si>
    <t>Prema ekonomskoj klasifikaciji rashodi i izdaci su:</t>
  </si>
  <si>
    <r>
      <t>-</t>
    </r>
    <r>
      <rPr>
        <sz val="7"/>
        <rFont val="Times New Roman"/>
        <family val="1"/>
        <charset val="238"/>
      </rPr>
      <t xml:space="preserve">       </t>
    </r>
    <r>
      <rPr>
        <sz val="10"/>
        <rFont val="Calibri"/>
        <family val="2"/>
        <charset val="238"/>
      </rPr>
      <t>RASHODI POSLOVANJA</t>
    </r>
  </si>
  <si>
    <r>
      <t>-</t>
    </r>
    <r>
      <rPr>
        <sz val="7"/>
        <rFont val="Times New Roman"/>
        <family val="1"/>
        <charset val="238"/>
      </rPr>
      <t xml:space="preserve">       </t>
    </r>
    <r>
      <rPr>
        <sz val="10"/>
        <rFont val="Calibri"/>
        <family val="2"/>
        <charset val="238"/>
      </rPr>
      <t>RASHODI ZA NABAVU NEFINANCIJSKE IMOVINE</t>
    </r>
  </si>
  <si>
    <t>Rashodi za zaposlene 31</t>
  </si>
  <si>
    <t>Materijalni rashodi 32</t>
  </si>
  <si>
    <t>Financijski rashodi 34</t>
  </si>
  <si>
    <t>Pomoći dane u inozemstvo i unutar opće države 36</t>
  </si>
  <si>
    <t>Naknade građanima i kućanstvima 37</t>
  </si>
  <si>
    <t>Ostali rashodi 38</t>
  </si>
  <si>
    <t>U k u p n o:  3</t>
  </si>
  <si>
    <t>Rashodi za nabavu nefinancijske imovine (zemjište) 41</t>
  </si>
  <si>
    <t>Rashodi za nabavu proizvedene dugotrajne imovine 42</t>
  </si>
  <si>
    <t xml:space="preserve">Rashodi za dodatna ulaganja na građ. objektima (imovina u pripremi) 45 </t>
  </si>
  <si>
    <t>U k u p n o:  4</t>
  </si>
  <si>
    <t xml:space="preserve">7. STANJE NENAPLAĆENIH POTRAŽIVANJA ZA PRIHODE </t>
  </si>
  <si>
    <t>8. STANJE NEPODMIRENIH DOSPJELIH OBVEZA</t>
  </si>
  <si>
    <t>9. DEFICITI/SUFICIT PRORAČUNA</t>
  </si>
  <si>
    <t xml:space="preserve">    U Proračunu Općine Bogdanovci za 2021. g. nije planirana proračunsku zaliha, samim tim nije bilo  niti    </t>
  </si>
  <si>
    <t xml:space="preserve">     U periodu od 01. siječnja do 30. lipnja 2021. g. Općina Bogdanovci se nije zaduživala. </t>
  </si>
  <si>
    <r>
      <t>·</t>
    </r>
    <r>
      <rPr>
        <sz val="7"/>
        <color theme="1"/>
        <rFont val="Times New Roman"/>
        <family val="1"/>
        <charset val="238"/>
      </rPr>
      <t xml:space="preserve">         </t>
    </r>
    <r>
      <rPr>
        <sz val="10"/>
        <color theme="1"/>
        <rFont val="Calibri"/>
        <family val="2"/>
        <charset val="238"/>
        <scheme val="minor"/>
      </rPr>
      <t>Razlika između ostvarenih prihoda/primitaka i rashoda/izdataka daje manjak prihoda/primitaka u iznosu 1.088.810,87 kn</t>
    </r>
  </si>
  <si>
    <t xml:space="preserve">Prihodi/primici u prvom polugodištu 2021. g. realizirani su u iznosu 5.442.497,92 kn ili  40,60 % od polugodišnjeg plana. </t>
  </si>
  <si>
    <r>
      <t>·</t>
    </r>
    <r>
      <rPr>
        <sz val="7"/>
        <rFont val="Times New Roman"/>
        <family val="1"/>
        <charset val="238"/>
      </rPr>
      <t xml:space="preserve">         </t>
    </r>
    <r>
      <rPr>
        <sz val="10"/>
        <rFont val="Calibri"/>
        <family val="2"/>
        <charset val="238"/>
      </rPr>
      <t xml:space="preserve">U  prvom polugodištu 2021. godine ukupni prihodi/primici ostvareni su u iznosu od 5.442.497,92 kn, odnosno 45,11 %  od plana. </t>
    </r>
  </si>
  <si>
    <t>2021.</t>
  </si>
  <si>
    <t>01.01 – 30.06. 2021.</t>
  </si>
  <si>
    <r>
      <t>·</t>
    </r>
    <r>
      <rPr>
        <sz val="7"/>
        <rFont val="Times New Roman"/>
        <family val="1"/>
        <charset val="238"/>
      </rPr>
      <t xml:space="preserve">         </t>
    </r>
    <r>
      <rPr>
        <sz val="10"/>
        <rFont val="Calibri"/>
        <family val="2"/>
        <charset val="238"/>
      </rPr>
      <t>Ukupni rashodi/izdaci u prvom polugodištu 2021. godini iznose 4.353.687,05 kn, odnosno 36 % od plana.</t>
    </r>
  </si>
  <si>
    <t>INDEKS</t>
  </si>
  <si>
    <r>
      <t>·</t>
    </r>
    <r>
      <rPr>
        <sz val="7"/>
        <rFont val="Times New Roman"/>
        <family val="1"/>
        <charset val="238"/>
      </rPr>
      <t xml:space="preserve">         </t>
    </r>
    <r>
      <rPr>
        <sz val="10"/>
        <rFont val="Calibri"/>
        <family val="2"/>
        <charset val="238"/>
      </rPr>
      <t xml:space="preserve">Prihodi od poreza ostvareni su u iznosu 549.284,49 kn ili 9,01 od godišnjeg plana.  </t>
    </r>
  </si>
  <si>
    <r>
      <t>·</t>
    </r>
    <r>
      <rPr>
        <sz val="7"/>
        <rFont val="Times New Roman"/>
        <family val="1"/>
        <charset val="238"/>
      </rPr>
      <t xml:space="preserve">         </t>
    </r>
    <r>
      <rPr>
        <sz val="10"/>
        <rFont val="Calibri"/>
        <family val="2"/>
        <charset val="238"/>
      </rPr>
      <t>Prihodi od pomoći iz inozemstva i od subjekata unutar opće države ostvareni su u iznos od 3.747.957,07 kn ili 82,55 % od godišnjeg plana (odnose se na tekuće  i kapitalne pomoći iz državnog proračuna, prihodi iz EU - projekt Zaželi, te fiskalnog izravnjanja).</t>
    </r>
  </si>
  <si>
    <r>
      <t>·</t>
    </r>
    <r>
      <rPr>
        <sz val="7"/>
        <rFont val="Times New Roman"/>
        <family val="1"/>
        <charset val="238"/>
      </rPr>
      <t xml:space="preserve">         </t>
    </r>
    <r>
      <rPr>
        <sz val="10"/>
        <rFont val="Calibri"/>
        <family val="2"/>
        <charset val="238"/>
      </rPr>
      <t xml:space="preserve">Prihodi od imovine  realizirani su u iznosu 217.635,82 kn ili 40,91  % od godišnjeg plana.. Najznačajniji udio prihoda u ovoj skupini su prihodi od zakupa državnog poljoprivrednog zemljišta, koncesijske naknade, pravo služnosti, kamata. </t>
    </r>
  </si>
  <si>
    <r>
      <t>·</t>
    </r>
    <r>
      <rPr>
        <sz val="7"/>
        <rFont val="Times New Roman"/>
        <family val="1"/>
        <charset val="238"/>
      </rPr>
      <t xml:space="preserve">         </t>
    </r>
    <r>
      <rPr>
        <sz val="10"/>
        <rFont val="Calibri"/>
        <family val="2"/>
        <charset val="238"/>
      </rPr>
      <t>Prihodi od administrativnih pristojbi i po posebnih propisima realizirani su u iznosu 232.278,69 kn ili 60,97 % od godišnjeg plana. Najznačajniji udio prihoda u ovoj skupini su prihodi od komunalne naknade i šumskog doprinosa.</t>
    </r>
  </si>
  <si>
    <r>
      <t>·</t>
    </r>
    <r>
      <rPr>
        <sz val="7"/>
        <rFont val="Times New Roman"/>
        <family val="1"/>
        <charset val="238"/>
      </rPr>
      <t xml:space="preserve">         </t>
    </r>
    <r>
      <rPr>
        <sz val="10"/>
        <rFont val="Calibri"/>
        <family val="2"/>
        <charset val="238"/>
      </rPr>
      <t>Prihodi od prodaje nefinancijske imovine  realizirani su u iznosu od 680.341,85 kn što je 132,11 % od godišnjeg plana. Odnosi se na prihode od prodaje poljoprivrednog zemljišta u vlasništvu RH.</t>
    </r>
  </si>
  <si>
    <t>Ukupni proračunski rashodi i izdaci u prvom polugodištu 2021. g  izvršeni su u iznosu od 4.353.687,05 kn ili  36,08 od godišnjeg plana.</t>
  </si>
  <si>
    <t>Subvencije 35</t>
  </si>
  <si>
    <r>
      <t>·</t>
    </r>
    <r>
      <rPr>
        <sz val="7"/>
        <rFont val="Times New Roman"/>
        <family val="1"/>
        <charset val="238"/>
      </rPr>
      <t xml:space="preserve">         </t>
    </r>
    <r>
      <rPr>
        <sz val="10"/>
        <rFont val="Calibri"/>
        <family val="2"/>
        <charset val="238"/>
      </rPr>
      <t>Rashodi za zaposlene izvršeni su u iznosu od 1.716.055,61 kn ili 57,19 % u odnosu na godišnji plan. Odnose se na rashode za bruto plaće uposlenih dužnosnika, djelatnika JUO, djelatnika u javnim radovima i djelatnika Projekta Zaželi.</t>
    </r>
  </si>
  <si>
    <r>
      <t>·</t>
    </r>
    <r>
      <rPr>
        <sz val="7"/>
        <rFont val="Times New Roman"/>
        <family val="1"/>
        <charset val="238"/>
      </rPr>
      <t xml:space="preserve">         </t>
    </r>
    <r>
      <rPr>
        <sz val="10"/>
        <rFont val="Calibri"/>
        <family val="2"/>
        <charset val="238"/>
      </rPr>
      <t xml:space="preserve">Materijalni rashodi izvršeni su u iznosu od 1.034.597,58 kn ili 37,31 % od godišnjeg plana,a čine ih naknade troškova zaposlenih, rashodi za materijal i energiju, rashodi za usluge i ostali nespomenuti rashodi. </t>
    </r>
  </si>
  <si>
    <r>
      <t>·</t>
    </r>
    <r>
      <rPr>
        <sz val="7"/>
        <rFont val="Times New Roman"/>
        <family val="1"/>
        <charset val="238"/>
      </rPr>
      <t xml:space="preserve">         </t>
    </r>
    <r>
      <rPr>
        <sz val="10"/>
        <rFont val="Calibri"/>
        <family val="2"/>
        <charset val="238"/>
      </rPr>
      <t>Financijski rashodi izvršeni su iznosu 19,543,35 kn ili 57,48 % u odnosu na godišnji plan. Ove rashode čine bankarske usluge, usluge platnog prometa.</t>
    </r>
  </si>
  <si>
    <r>
      <t>·</t>
    </r>
    <r>
      <rPr>
        <sz val="7"/>
        <rFont val="Times New Roman"/>
        <family val="1"/>
        <charset val="238"/>
      </rPr>
      <t xml:space="preserve">         </t>
    </r>
    <r>
      <rPr>
        <sz val="10"/>
        <rFont val="Calibri"/>
        <family val="2"/>
        <charset val="238"/>
      </rPr>
      <t>Pomoći dane u inozemstvo i unutar opće države  realizirane su u iznosu 270.773,67 kn ili 66,04 % u odnosu na godišnji plan. Odnose se na  pomoći županijskim i općinskim proračunima te sufinanciranje dječjih vrtića za djecu s područja Općine Bogdanovci.</t>
    </r>
  </si>
  <si>
    <r>
      <t>·</t>
    </r>
    <r>
      <rPr>
        <sz val="7"/>
        <rFont val="Times New Roman"/>
        <family val="1"/>
        <charset val="238"/>
      </rPr>
      <t xml:space="preserve">         </t>
    </r>
    <r>
      <rPr>
        <sz val="10"/>
        <rFont val="Calibri"/>
        <family val="2"/>
        <charset val="238"/>
      </rPr>
      <t xml:space="preserve">Naknade građanima i kućanstvima na temelju osiguranja i druge naknade realizirane su u iznosu od 77.059,93 kn ili 32,11 % u odnosu na godišnji plan. Najveći dio sredstava odnose se na stipendije studentima, sufinanciranje cijene karata za prijevoza srednjoškolaca, troškove stanovanja, naknade za svako novorođeno dijete, jednokratne pomoći.  </t>
    </r>
  </si>
  <si>
    <r>
      <t>·</t>
    </r>
    <r>
      <rPr>
        <sz val="7"/>
        <rFont val="Times New Roman"/>
        <family val="1"/>
        <charset val="238"/>
      </rPr>
      <t xml:space="preserve">         </t>
    </r>
    <r>
      <rPr>
        <sz val="10"/>
        <rFont val="Calibri"/>
        <family val="2"/>
        <charset val="238"/>
      </rPr>
      <t>Ostali rashodi realizirani su u iznosu od 236.850,02 kn ili 25,63 % od godišnjeg plana. Odnose  se na tekuće donacije u novcu udrugama građana, neprofitnim organizacijama, DVD-u, CK i sl.</t>
    </r>
  </si>
  <si>
    <t xml:space="preserve">Rashodi za nabavu nefinancijske imovine (zemjište) realizirani su u iznosu od 18.925,00 kn, a odnose se na kupovinu zemljišta. </t>
  </si>
  <si>
    <t>Rashodi za nabavu proizvedene dugotrajne imovine realizirani su u iznosu od 616.017,50 kn ili 13,96 % od godišnjeg plana. planiranih. Rashodi se odnose na izradu projektnih dokumentacija, uređenje centra u Bogdanovcima, izgradnje dječjih igrališta, izgradnju spomenika u Svinjarevcima i Bogdanovcima, nabavku računalne opreme, uredskog namještaja..</t>
  </si>
  <si>
    <t>Rashodi za dodatna ulaganja na građ. objektima (imovina u pripremi) realizirani su u iznosu od 363.864,39 kn ili 181,93 % od godišnjeg plana, a odnosi se na parkiralište u Petrovcima.</t>
  </si>
  <si>
    <t xml:space="preserve">Za naplatu dospjelih potraživanja za koje razrez, naplatu i evidenciju vodi jedinstveni upravni odjel, redovito se poduzimaju odgovarajuće mjere te provode ovršni i drugi propisani postupci naplate. </t>
  </si>
  <si>
    <t xml:space="preserve">U  prvom polugodištu 2021. godine ukupni prihodi/primici ostvareni su u iznosu od 5.442.497,92 kn, odnosno 45,11%  od godišnjeg plana. </t>
  </si>
  <si>
    <t>Ukupni rashodi/izdaci u prvom polugodištu 2021. godini iznose 4.353.687,05 kn, odnosno 57,19 od godišnjeg plana.</t>
  </si>
  <si>
    <t>Razlika između ostvarenih prihoda/primitaka i rashoda/izdataka daje manjak prihoda/primitaka u iznosu 1.088.810,87 kn</t>
  </si>
  <si>
    <t>U nastavku daje se obrazloženje ostvarenja pojedinih vrsta prihoda/ primitaka po osnovnim skupinama prihoda  u odnosu na ukupno planirane prihode.</t>
  </si>
  <si>
    <t>- porez na nekretnine u iznosu od 63.773,46 kn</t>
  </si>
  <si>
    <t>- porez na promet u iznosu od 6.964,87 kn</t>
  </si>
  <si>
    <t>- porez na tvrtku u iznosu od 13.886,34 kn</t>
  </si>
  <si>
    <t>- potraživanja za komunalne naknade u iznosu od 380.429,15 kn</t>
  </si>
  <si>
    <t>- potraživanja za komunalni doprinos u iznosu od 5.456,92 kn</t>
  </si>
  <si>
    <t>- potraživanja za šumski doprinos u iznosu od 12.113,24 kn kn</t>
  </si>
  <si>
    <t>Temeljem knjigovodstvenih evidencija proračuna utvrđene su nepodmire dospjele obveze, odnosno sve obveze na dan 30. lipnja 2021. godine koje su evidentirane u ukupnom iznosu od 957.167,67 kn.</t>
  </si>
  <si>
    <t xml:space="preserve"> - potraživanja od zakupa poslovnog prostora 20.138,05 kn</t>
  </si>
  <si>
    <t xml:space="preserve"> - potraživanja od zakupa zemljišta u iznosu od 437.456,90 kn</t>
  </si>
  <si>
    <t>- EU sredstva u iznosu od 337.666,96 kn</t>
  </si>
  <si>
    <t xml:space="preserve">b). Potraživanja za prihode od nefinancijske imovine u ukupnom iznosu od 457.594,95 kn,a to su </t>
  </si>
  <si>
    <t>a).Potraživanja za poreze, EU sredstva u ukupnom  iznosu od 422.291,63 kn a to su:</t>
  </si>
  <si>
    <t>d). Potraživanja od prodaje nefinancijske imovine iznose 12.042.313,25 kn odnose se na prodaju poljoprivrednog zemljišta u vasništvu RH s rokom otplate od dvadeset godina</t>
  </si>
  <si>
    <t>c).Potraživanja za upravne i administrativne pristojbe i po posebnim propisima u ukupnom znosu od 397.999,31 kn</t>
  </si>
  <si>
    <t xml:space="preserve">Stanje nenaplaćenih potraživanja za prihode iskazano u  bilanci na dan 30. lipnja  2020. godine iznosi ukupno 13.320.199,14  kn, a odnosi se na potraživanja:  </t>
  </si>
  <si>
    <t>Odnose  se na obveze za rashode poslovanja (obveze za zaposlene, obveze za materijalne rashode, obveze za financijske rashode, obveze za naknade građanima i kućanstvima, ostale tekuće obveze) i za nabavu nefinancijske imovine  (izgradnja spomenika u Svinjarevcima, traktor kosilica, izgradnja bunara Nk Croatia Bogdanovci, parkiralište u Petrovcima, dječje igralište u Petrovcima..)</t>
  </si>
  <si>
    <t xml:space="preserve">Uključujući preneseni višak prihoda/primitaka iz prethodnih godina  u iznosu 1.009.140,29 kn i manjak prihoda/primitaka u iznosu 1.088.810,87 kn u 2021. g., čini višak prihoda u sljedećem razdoblju koji  iznosi 79.670,58 kn. </t>
  </si>
  <si>
    <t>Indeks %  5/3</t>
  </si>
  <si>
    <t>Indeks % 5/4</t>
  </si>
  <si>
    <t>Indeks % 5/3</t>
  </si>
  <si>
    <t>Ur.br: 2196/03-01/02-21-01</t>
  </si>
  <si>
    <t>PRIHODI OD PRODAJE NEFINANACIJSKE IMO.</t>
  </si>
  <si>
    <t>PRIMICI OD FIN. IMOVINE I ZADUŽIVANJA</t>
  </si>
  <si>
    <t>IZDACI ZA FIN. IMOVINU I OTPLATE ZAJMOVA</t>
  </si>
  <si>
    <t>Marijan Gelo, dr.vet.med.</t>
  </si>
  <si>
    <t>ODLUKA O USVAJANJU POLUGODIŠNJEG IZVJEŠTAJA O IZVRŠENJU PRORAČUNA OPĆINE BOGDANOVCI ZA 2021. GODINU</t>
  </si>
  <si>
    <t>Polugodišnji izvještaj o izvršenju Proračuna Općine Bogdanovci za radoblje od 01.01.-30.06.2021. godine sastoji se od:</t>
  </si>
  <si>
    <t>10. POLUGODIŠNJE IZVRŠENJE PLANA RAZVOJNIH PROGRAMA OPĆINE BOGDANOVCI ZA 2021. GODINU</t>
  </si>
  <si>
    <t>Izgradnja bunara Nk Croatia Bogdanovci</t>
  </si>
  <si>
    <t>NAZIV PROJEKTA</t>
  </si>
  <si>
    <t>KONTO</t>
  </si>
  <si>
    <t>PLAN 2021.</t>
  </si>
  <si>
    <t>IZVRŠENO 01.01.-30.06.2021.</t>
  </si>
  <si>
    <t>PLAN 2022.</t>
  </si>
  <si>
    <t>PLAN 2023.</t>
  </si>
  <si>
    <t>Mjesno groblje Bogdanovci - staza do mrtvačnice</t>
  </si>
  <si>
    <t>Rekonstukcija općinske zgrade u Petrovcima</t>
  </si>
  <si>
    <t>Asfaltno igralište u Svinjarevcima</t>
  </si>
  <si>
    <t>Akumulacija Bogdanovci</t>
  </si>
  <si>
    <t>Graz - mjesto za odmor i rekreaciju</t>
  </si>
  <si>
    <t>Nerazvrstane ceste</t>
  </si>
  <si>
    <t>Poljski putovi</t>
  </si>
  <si>
    <t>Nogostupi rekonstrukcija i sanacija</t>
  </si>
  <si>
    <t>Parking centar Petrovci</t>
  </si>
  <si>
    <t>Uređenje centra Bogdanovci</t>
  </si>
  <si>
    <t>Kružni tok Bogdanovci</t>
  </si>
  <si>
    <t>Uređenje dječjeg igrališta</t>
  </si>
  <si>
    <t>Izgradnja autobusnih stanica</t>
  </si>
  <si>
    <t>Spomenik Bogdanovci</t>
  </si>
  <si>
    <t xml:space="preserve">Spomenik Svinjarevci </t>
  </si>
  <si>
    <t>Opremanje građevinskih objekata u vl. Općine</t>
  </si>
  <si>
    <t>Vrtić Petrovci - oprema</t>
  </si>
  <si>
    <t>Računalna oprema</t>
  </si>
  <si>
    <t>Uredska oprema</t>
  </si>
  <si>
    <t xml:space="preserve">Uređaji </t>
  </si>
  <si>
    <t>Strojevi</t>
  </si>
  <si>
    <t>Oprema javna rasvjeta</t>
  </si>
  <si>
    <t>Priključak za traktor</t>
  </si>
  <si>
    <t>Projektna dokumentacija</t>
  </si>
  <si>
    <t>Izrada PPUO</t>
  </si>
  <si>
    <t>Dodatna ulaganja na građevinskim objektima - imovina u pripremi</t>
  </si>
  <si>
    <t>Uređenje prostorija NK Petrovci</t>
  </si>
  <si>
    <t>Zgrada Sokolana Petrovci</t>
  </si>
  <si>
    <t>Klima uređaji</t>
  </si>
  <si>
    <t xml:space="preserve">U ovom Planu razvojnih programa iskazuju se planirani rashodi Proračuna Općine Bogdanovci namijenjeni provođenju investicija   za razdoblje od 2021. do 2023. godine. Rashodi se iskazuju po pojedinim programima te izvorima financiranja za njihovu izvedbu. Plan razvojnih programa usklađuje se svake godine. </t>
  </si>
  <si>
    <r>
      <t>Ova Odluka o usvajanju polugodišnjeg izvještaja o izvršenju Proračuna</t>
    </r>
    <r>
      <rPr>
        <b/>
        <sz val="10"/>
        <color theme="1"/>
        <rFont val="Calibri"/>
        <family val="2"/>
        <scheme val="minor"/>
      </rPr>
      <t xml:space="preserve"> </t>
    </r>
    <r>
      <rPr>
        <sz val="10"/>
        <color theme="1"/>
        <rFont val="Calibri"/>
        <family val="2"/>
        <scheme val="minor"/>
      </rPr>
      <t>Općine Bogdanovci za 2021. godinu</t>
    </r>
    <r>
      <rPr>
        <b/>
        <sz val="10"/>
        <color theme="1"/>
        <rFont val="Calibri"/>
        <family val="2"/>
        <scheme val="minor"/>
      </rPr>
      <t xml:space="preserve"> </t>
    </r>
    <r>
      <rPr>
        <sz val="10"/>
        <color theme="1"/>
        <rFont val="Calibri"/>
        <family val="2"/>
        <scheme val="minor"/>
      </rPr>
      <t>stupa na snagu osmog dana od dana objave u „Službenom vjesniku“ Vukovarsko-srijemske županije.</t>
    </r>
  </si>
  <si>
    <t>Predsjednik općinskog vijeća</t>
  </si>
  <si>
    <t>2. POSEBNI DIO (TABLIČNI PRIKAZ U PRILOGU UZ OVU ODLUKU)</t>
  </si>
  <si>
    <t>U Bogdanovcima, 23.09.2021. godine</t>
  </si>
  <si>
    <t>Klasa: 400-08/21-01/17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</si>
</sst>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3" x14ac:knownFonts="1">
    <font>
      <sz val="11"/>
      <color theme="1"/>
      <name val="Calibri"/>
      <family val="2"/>
      <scheme val="minor"/>
    </font>
    <font>
      <sz val="11"/>
      <color theme="1"/>
      <name val="Calibri"/>
      <family val="2"/>
      <charset val="238"/>
      <scheme val="minor"/>
    </font>
    <font>
      <sz val="11"/>
      <color theme="1"/>
      <name val="Calibri"/>
      <family val="2"/>
      <charset val="238"/>
      <scheme val="minor"/>
    </font>
    <font>
      <b/>
      <sz val="11"/>
      <color theme="1"/>
      <name val="Calibri"/>
      <family val="2"/>
      <charset val="238"/>
      <scheme val="minor"/>
    </font>
    <font>
      <sz val="11"/>
      <color theme="1"/>
      <name val="Calibri"/>
      <family val="2"/>
      <charset val="238"/>
    </font>
    <font>
      <sz val="11"/>
      <color theme="1"/>
      <name val="Tahoma"/>
      <family val="2"/>
      <charset val="238"/>
    </font>
    <font>
      <sz val="12"/>
      <color theme="1"/>
      <name val="Arial"/>
      <family val="2"/>
      <charset val="238"/>
    </font>
    <font>
      <sz val="10"/>
      <color rgb="FF000000"/>
      <name val="Tahoma"/>
      <family val="2"/>
      <charset val="238"/>
    </font>
    <font>
      <sz val="9"/>
      <color rgb="FF000000"/>
      <name val="Tahoma"/>
      <family val="2"/>
      <charset val="238"/>
    </font>
    <font>
      <b/>
      <sz val="10"/>
      <color rgb="FF000000"/>
      <name val="Tahoma"/>
      <family val="2"/>
      <charset val="238"/>
    </font>
    <font>
      <b/>
      <sz val="9"/>
      <color rgb="FF000000"/>
      <name val="Tahoma"/>
      <family val="2"/>
      <charset val="238"/>
    </font>
    <font>
      <b/>
      <sz val="12"/>
      <color rgb="FF000000"/>
      <name val="Tahoma"/>
      <family val="2"/>
      <charset val="238"/>
    </font>
    <font>
      <sz val="8"/>
      <color rgb="FF000000"/>
      <name val="Tahoma"/>
      <family val="2"/>
      <charset val="238"/>
    </font>
    <font>
      <sz val="12"/>
      <color rgb="FF000000"/>
      <name val="Tahoma"/>
      <family val="2"/>
      <charset val="238"/>
    </font>
    <font>
      <b/>
      <sz val="12"/>
      <color rgb="FF000000"/>
      <name val="Times New Roman"/>
      <family val="1"/>
      <charset val="238"/>
    </font>
    <font>
      <b/>
      <sz val="11"/>
      <color rgb="FF000000"/>
      <name val="Calibri"/>
      <family val="2"/>
      <charset val="238"/>
    </font>
    <font>
      <sz val="11"/>
      <color rgb="FF000000"/>
      <name val="Calibri"/>
      <family val="2"/>
      <charset val="238"/>
    </font>
    <font>
      <b/>
      <sz val="11"/>
      <color theme="1"/>
      <name val="Calibri"/>
      <family val="2"/>
      <charset val="238"/>
    </font>
    <font>
      <b/>
      <sz val="11"/>
      <color rgb="FF000000"/>
      <name val="Calibri"/>
      <family val="2"/>
      <charset val="238"/>
      <scheme val="minor"/>
    </font>
    <font>
      <sz val="11"/>
      <color rgb="FF000000"/>
      <name val="Calibri"/>
      <family val="2"/>
      <charset val="238"/>
      <scheme val="minor"/>
    </font>
    <font>
      <b/>
      <sz val="10"/>
      <name val="Calibri"/>
      <family val="2"/>
      <charset val="238"/>
    </font>
    <font>
      <sz val="10"/>
      <name val="Calibri"/>
      <family val="2"/>
      <charset val="238"/>
    </font>
    <font>
      <sz val="10"/>
      <color rgb="FFFF0000"/>
      <name val="Calibri"/>
      <family val="2"/>
      <charset val="238"/>
    </font>
    <font>
      <sz val="10"/>
      <color theme="1"/>
      <name val="Calibri"/>
      <family val="2"/>
      <charset val="238"/>
      <scheme val="minor"/>
    </font>
    <font>
      <sz val="10"/>
      <name val="Symbol"/>
      <family val="1"/>
      <charset val="2"/>
    </font>
    <font>
      <sz val="7"/>
      <name val="Times New Roman"/>
      <family val="1"/>
      <charset val="238"/>
    </font>
    <font>
      <sz val="10"/>
      <color theme="1"/>
      <name val="Symbol"/>
      <family val="1"/>
      <charset val="2"/>
    </font>
    <font>
      <sz val="7"/>
      <color theme="1"/>
      <name val="Times New Roman"/>
      <family val="1"/>
      <charset val="238"/>
    </font>
    <font>
      <b/>
      <i/>
      <sz val="10"/>
      <name val="Calibri"/>
      <family val="2"/>
      <charset val="238"/>
    </font>
    <font>
      <i/>
      <sz val="10"/>
      <name val="Calibri"/>
      <family val="2"/>
      <charset val="238"/>
    </font>
    <font>
      <b/>
      <sz val="10"/>
      <color rgb="FF000000"/>
      <name val="Calibri"/>
      <family val="2"/>
      <charset val="238"/>
      <scheme val="minor"/>
    </font>
    <font>
      <b/>
      <sz val="10"/>
      <color theme="1"/>
      <name val="Calibri"/>
      <family val="2"/>
      <charset val="238"/>
      <scheme val="minor"/>
    </font>
    <font>
      <sz val="10"/>
      <color rgb="FF000000"/>
      <name val="Calibri"/>
      <family val="2"/>
      <charset val="238"/>
      <scheme val="minor"/>
    </font>
    <font>
      <sz val="10"/>
      <name val="Arial"/>
      <family val="2"/>
      <charset val="238"/>
    </font>
    <font>
      <b/>
      <sz val="10"/>
      <color rgb="FF000000"/>
      <name val="Calibri"/>
      <family val="2"/>
      <charset val="238"/>
    </font>
    <font>
      <sz val="10"/>
      <color rgb="FFFF0000"/>
      <name val="Calibri"/>
      <family val="2"/>
      <scheme val="minor"/>
    </font>
    <font>
      <sz val="11"/>
      <color rgb="FFFF0000"/>
      <name val="Calibri"/>
      <family val="2"/>
      <scheme val="minor"/>
    </font>
    <font>
      <b/>
      <sz val="10"/>
      <name val="Calibri"/>
      <family val="2"/>
      <scheme val="minor"/>
    </font>
    <font>
      <sz val="11"/>
      <name val="Calibri"/>
      <family val="2"/>
      <scheme val="minor"/>
    </font>
    <font>
      <sz val="10"/>
      <name val="Calibri"/>
      <family val="2"/>
      <scheme val="minor"/>
    </font>
    <font>
      <b/>
      <sz val="11"/>
      <color theme="1"/>
      <name val="Calibri"/>
      <family val="2"/>
      <scheme val="minor"/>
    </font>
    <font>
      <b/>
      <sz val="10"/>
      <color theme="1"/>
      <name val="Calibri"/>
      <family val="2"/>
      <scheme val="minor"/>
    </font>
    <font>
      <sz val="10"/>
      <color theme="1"/>
      <name val="Calibri"/>
      <family val="2"/>
      <scheme val="minor"/>
    </font>
  </fonts>
  <fills count="11">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bgColor indexed="64"/>
      </patternFill>
    </fill>
    <fill>
      <patternFill patternType="solid">
        <fgColor theme="0" tint="-0.34998626667073579"/>
        <bgColor indexed="64"/>
      </patternFill>
    </fill>
    <fill>
      <patternFill patternType="solid">
        <fgColor rgb="FFA6A6A6"/>
        <bgColor indexed="64"/>
      </patternFill>
    </fill>
    <fill>
      <patternFill patternType="solid">
        <fgColor rgb="FFD9D9D9"/>
        <bgColor indexed="64"/>
      </patternFill>
    </fill>
    <fill>
      <patternFill patternType="solid">
        <fgColor rgb="FFBFBFBF"/>
        <bgColor indexed="64"/>
      </patternFill>
    </fill>
    <fill>
      <patternFill patternType="solid">
        <fgColor rgb="FFFFFFFF"/>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right style="medium">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224">
    <xf numFmtId="0" fontId="0" fillId="0" borderId="0" xfId="0"/>
    <xf numFmtId="0" fontId="3" fillId="0" borderId="2" xfId="0" applyFont="1" applyBorder="1"/>
    <xf numFmtId="0" fontId="0" fillId="0" borderId="2" xfId="0" applyBorder="1"/>
    <xf numFmtId="0" fontId="0" fillId="0" borderId="2" xfId="0" applyBorder="1" applyAlignment="1">
      <alignment wrapText="1"/>
    </xf>
    <xf numFmtId="4" fontId="0" fillId="0" borderId="0" xfId="0" applyNumberFormat="1"/>
    <xf numFmtId="4" fontId="3" fillId="0" borderId="1" xfId="0" applyNumberFormat="1" applyFont="1" applyBorder="1" applyAlignment="1">
      <alignment horizontal="center"/>
    </xf>
    <xf numFmtId="4" fontId="0" fillId="0" borderId="1" xfId="0" applyNumberFormat="1" applyBorder="1"/>
    <xf numFmtId="4" fontId="3" fillId="0" borderId="1" xfId="0" applyNumberFormat="1" applyFont="1" applyBorder="1"/>
    <xf numFmtId="0" fontId="5" fillId="0" borderId="0" xfId="0" applyFont="1" applyAlignment="1">
      <alignment vertical="center"/>
    </xf>
    <xf numFmtId="0" fontId="7" fillId="0" borderId="4" xfId="0" applyFont="1" applyBorder="1" applyAlignment="1">
      <alignment horizontal="center" vertical="center" wrapText="1"/>
    </xf>
    <xf numFmtId="0" fontId="8" fillId="0" borderId="6" xfId="0" applyFont="1" applyBorder="1" applyAlignment="1">
      <alignment horizontal="center" vertical="center" wrapText="1"/>
    </xf>
    <xf numFmtId="0" fontId="9" fillId="0" borderId="6" xfId="0" applyFont="1" applyBorder="1" applyAlignment="1">
      <alignment vertical="center" wrapText="1"/>
    </xf>
    <xf numFmtId="4" fontId="9" fillId="0" borderId="6" xfId="0" applyNumberFormat="1" applyFont="1" applyBorder="1" applyAlignment="1">
      <alignment horizontal="right" vertical="center" wrapText="1"/>
    </xf>
    <xf numFmtId="10" fontId="9" fillId="0" borderId="6" xfId="0" applyNumberFormat="1" applyFont="1" applyBorder="1" applyAlignment="1">
      <alignment horizontal="right" vertical="center" wrapText="1"/>
    </xf>
    <xf numFmtId="0" fontId="10" fillId="0" borderId="6" xfId="0" applyFont="1" applyBorder="1" applyAlignment="1">
      <alignment vertical="center" wrapText="1"/>
    </xf>
    <xf numFmtId="4" fontId="10" fillId="0" borderId="6" xfId="0" applyNumberFormat="1" applyFont="1" applyBorder="1" applyAlignment="1">
      <alignment horizontal="right" vertical="center" wrapText="1"/>
    </xf>
    <xf numFmtId="10" fontId="10" fillId="0" borderId="6" xfId="0" applyNumberFormat="1" applyFont="1" applyBorder="1" applyAlignment="1">
      <alignment horizontal="right" vertical="center" wrapText="1"/>
    </xf>
    <xf numFmtId="0" fontId="8" fillId="0" borderId="6" xfId="0" applyFont="1" applyBorder="1" applyAlignment="1">
      <alignment vertical="center" wrapText="1"/>
    </xf>
    <xf numFmtId="4" fontId="8" fillId="0" borderId="6" xfId="0" applyNumberFormat="1" applyFont="1" applyBorder="1" applyAlignment="1">
      <alignment horizontal="right" vertical="center" wrapText="1"/>
    </xf>
    <xf numFmtId="10" fontId="12" fillId="0" borderId="6" xfId="0" applyNumberFormat="1" applyFont="1" applyBorder="1" applyAlignment="1">
      <alignment horizontal="right" vertical="center" wrapText="1"/>
    </xf>
    <xf numFmtId="0" fontId="6" fillId="0" borderId="6" xfId="0" applyFont="1" applyBorder="1" applyAlignment="1">
      <alignment horizontal="right" vertical="center" wrapText="1"/>
    </xf>
    <xf numFmtId="0" fontId="13" fillId="0" borderId="6" xfId="0" applyFont="1" applyBorder="1" applyAlignment="1">
      <alignment horizontal="right" vertical="center" wrapText="1"/>
    </xf>
    <xf numFmtId="0" fontId="8" fillId="0" borderId="6" xfId="0" applyFont="1" applyBorder="1" applyAlignment="1">
      <alignment horizontal="right" vertical="center" wrapText="1"/>
    </xf>
    <xf numFmtId="0" fontId="7" fillId="0" borderId="6" xfId="0" applyFont="1" applyBorder="1" applyAlignment="1">
      <alignment horizontal="center" vertical="center" wrapText="1"/>
    </xf>
    <xf numFmtId="0" fontId="10" fillId="0" borderId="6" xfId="0" applyFont="1" applyBorder="1" applyAlignment="1">
      <alignment horizontal="right" vertical="center" wrapText="1"/>
    </xf>
    <xf numFmtId="0" fontId="11" fillId="0" borderId="6" xfId="0" applyFont="1" applyBorder="1" applyAlignment="1">
      <alignment horizontal="right" vertical="center" wrapText="1"/>
    </xf>
    <xf numFmtId="10" fontId="9" fillId="0" borderId="6" xfId="0" applyNumberFormat="1" applyFont="1" applyBorder="1" applyAlignment="1">
      <alignment vertical="center" wrapText="1"/>
    </xf>
    <xf numFmtId="10" fontId="10" fillId="0" borderId="6" xfId="0" applyNumberFormat="1" applyFont="1" applyBorder="1" applyAlignment="1">
      <alignment vertical="center" wrapText="1"/>
    </xf>
    <xf numFmtId="0" fontId="6" fillId="0" borderId="5" xfId="0" applyFont="1" applyBorder="1" applyAlignment="1">
      <alignment vertical="center" wrapText="1"/>
    </xf>
    <xf numFmtId="0" fontId="14" fillId="0" borderId="6" xfId="0" applyFont="1" applyBorder="1" applyAlignment="1">
      <alignment vertical="center" wrapText="1"/>
    </xf>
    <xf numFmtId="4" fontId="14" fillId="0" borderId="6" xfId="0" applyNumberFormat="1" applyFont="1" applyBorder="1" applyAlignment="1">
      <alignment horizontal="right" vertical="center" wrapText="1"/>
    </xf>
    <xf numFmtId="10" fontId="14" fillId="0" borderId="6" xfId="0" applyNumberFormat="1" applyFont="1" applyBorder="1" applyAlignment="1">
      <alignment horizontal="right" vertical="center" wrapText="1"/>
    </xf>
    <xf numFmtId="0" fontId="7" fillId="0" borderId="3" xfId="0" applyFont="1" applyBorder="1" applyAlignment="1">
      <alignment horizontal="left" vertical="center" wrapText="1"/>
    </xf>
    <xf numFmtId="0" fontId="8" fillId="0" borderId="5" xfId="0" applyFont="1" applyBorder="1" applyAlignment="1">
      <alignment horizontal="left" vertical="center" wrapText="1"/>
    </xf>
    <xf numFmtId="0" fontId="9" fillId="0" borderId="5" xfId="0" applyFont="1" applyBorder="1" applyAlignment="1">
      <alignment horizontal="left" vertical="center" wrapText="1"/>
    </xf>
    <xf numFmtId="0" fontId="10" fillId="0" borderId="5" xfId="0" applyFont="1" applyBorder="1" applyAlignment="1">
      <alignment horizontal="left" vertical="center" wrapText="1"/>
    </xf>
    <xf numFmtId="0" fontId="7" fillId="0" borderId="5" xfId="0" applyFont="1" applyBorder="1" applyAlignment="1">
      <alignment horizontal="left" vertical="center" wrapText="1"/>
    </xf>
    <xf numFmtId="4" fontId="4" fillId="0" borderId="6" xfId="0" applyNumberFormat="1" applyFont="1" applyBorder="1" applyAlignment="1">
      <alignment horizontal="right" vertical="center" wrapText="1"/>
    </xf>
    <xf numFmtId="0" fontId="16" fillId="0" borderId="5" xfId="0" applyFont="1" applyBorder="1" applyAlignment="1">
      <alignment horizontal="left" vertical="center" wrapText="1"/>
    </xf>
    <xf numFmtId="0" fontId="16" fillId="0" borderId="6" xfId="0" applyFont="1" applyBorder="1" applyAlignment="1">
      <alignment vertical="center" wrapText="1"/>
    </xf>
    <xf numFmtId="4" fontId="16" fillId="0" borderId="6" xfId="0" applyNumberFormat="1" applyFont="1" applyBorder="1" applyAlignment="1">
      <alignment horizontal="right" vertical="center" wrapText="1"/>
    </xf>
    <xf numFmtId="0" fontId="15" fillId="2" borderId="5" xfId="0" applyFont="1" applyFill="1" applyBorder="1" applyAlignment="1">
      <alignment horizontal="left" vertical="center" wrapText="1"/>
    </xf>
    <xf numFmtId="0" fontId="15" fillId="2" borderId="6" xfId="0" applyFont="1" applyFill="1" applyBorder="1" applyAlignment="1">
      <alignment vertical="center" wrapText="1"/>
    </xf>
    <xf numFmtId="4" fontId="15" fillId="2" borderId="6" xfId="0" applyNumberFormat="1" applyFont="1" applyFill="1" applyBorder="1" applyAlignment="1">
      <alignment horizontal="right" vertical="center" wrapText="1"/>
    </xf>
    <xf numFmtId="0" fontId="15" fillId="3" borderId="5" xfId="0" applyFont="1" applyFill="1" applyBorder="1" applyAlignment="1">
      <alignment horizontal="left" vertical="center" wrapText="1"/>
    </xf>
    <xf numFmtId="0" fontId="15" fillId="3" borderId="6" xfId="0" applyFont="1" applyFill="1" applyBorder="1" applyAlignment="1">
      <alignment vertical="center" wrapText="1"/>
    </xf>
    <xf numFmtId="4" fontId="15" fillId="3" borderId="6" xfId="0" applyNumberFormat="1" applyFont="1" applyFill="1" applyBorder="1" applyAlignment="1">
      <alignment horizontal="right" vertical="center" wrapText="1"/>
    </xf>
    <xf numFmtId="0" fontId="15" fillId="4" borderId="5" xfId="0" applyFont="1" applyFill="1" applyBorder="1" applyAlignment="1">
      <alignment horizontal="left" vertical="center" wrapText="1"/>
    </xf>
    <xf numFmtId="0" fontId="15" fillId="4" borderId="6" xfId="0" applyFont="1" applyFill="1" applyBorder="1" applyAlignment="1">
      <alignment vertical="center" wrapText="1"/>
    </xf>
    <xf numFmtId="4" fontId="15" fillId="4" borderId="6" xfId="0" applyNumberFormat="1" applyFont="1" applyFill="1" applyBorder="1" applyAlignment="1">
      <alignment horizontal="right" vertical="center" wrapText="1"/>
    </xf>
    <xf numFmtId="0" fontId="15" fillId="2" borderId="6" xfId="0" applyFont="1" applyFill="1" applyBorder="1" applyAlignment="1">
      <alignment horizontal="right" vertical="center" wrapText="1"/>
    </xf>
    <xf numFmtId="0" fontId="15" fillId="5" borderId="5" xfId="0" applyFont="1" applyFill="1" applyBorder="1" applyAlignment="1">
      <alignment horizontal="left" vertical="center" wrapText="1"/>
    </xf>
    <xf numFmtId="0" fontId="15" fillId="5" borderId="6" xfId="0" applyFont="1" applyFill="1" applyBorder="1" applyAlignment="1">
      <alignment vertical="center" wrapText="1"/>
    </xf>
    <xf numFmtId="4" fontId="15" fillId="5" borderId="6" xfId="0" applyNumberFormat="1" applyFont="1" applyFill="1" applyBorder="1" applyAlignment="1">
      <alignment horizontal="right" vertical="center" wrapText="1"/>
    </xf>
    <xf numFmtId="0" fontId="15" fillId="6" borderId="3" xfId="0" applyFont="1" applyFill="1" applyBorder="1" applyAlignment="1">
      <alignment horizontal="center" vertical="center" wrapText="1"/>
    </xf>
    <xf numFmtId="0" fontId="15" fillId="6" borderId="4" xfId="0" applyFont="1" applyFill="1" applyBorder="1" applyAlignment="1">
      <alignment horizontal="center" vertical="center" wrapText="1"/>
    </xf>
    <xf numFmtId="4" fontId="15" fillId="6" borderId="4" xfId="0" applyNumberFormat="1" applyFont="1" applyFill="1" applyBorder="1" applyAlignment="1">
      <alignment horizontal="center" vertical="center" wrapText="1"/>
    </xf>
    <xf numFmtId="0" fontId="16" fillId="6" borderId="5" xfId="0" applyFont="1" applyFill="1" applyBorder="1" applyAlignment="1">
      <alignment horizontal="left" vertical="center" wrapText="1"/>
    </xf>
    <xf numFmtId="0" fontId="16" fillId="6" borderId="6" xfId="0" applyFont="1" applyFill="1" applyBorder="1" applyAlignment="1">
      <alignment horizontal="center" vertical="center" wrapText="1"/>
    </xf>
    <xf numFmtId="0" fontId="15" fillId="6" borderId="6" xfId="0" applyFont="1" applyFill="1" applyBorder="1" applyAlignment="1">
      <alignment vertical="center" wrapText="1"/>
    </xf>
    <xf numFmtId="4" fontId="15" fillId="6" borderId="6" xfId="0" applyNumberFormat="1" applyFont="1" applyFill="1" applyBorder="1" applyAlignment="1">
      <alignment horizontal="right" vertical="center" wrapText="1"/>
    </xf>
    <xf numFmtId="0" fontId="17" fillId="6" borderId="5" xfId="0" applyFont="1" applyFill="1" applyBorder="1" applyAlignment="1">
      <alignment vertical="center" wrapText="1"/>
    </xf>
    <xf numFmtId="3" fontId="16" fillId="6" borderId="6" xfId="0" applyNumberFormat="1" applyFont="1" applyFill="1" applyBorder="1" applyAlignment="1">
      <alignment horizontal="center" vertical="center" wrapText="1"/>
    </xf>
    <xf numFmtId="0" fontId="0" fillId="0" borderId="0" xfId="0" applyAlignment="1"/>
    <xf numFmtId="0" fontId="17" fillId="0" borderId="0" xfId="0" applyFont="1" applyAlignment="1">
      <alignment vertical="center"/>
    </xf>
    <xf numFmtId="0" fontId="17" fillId="0" borderId="0" xfId="0" applyFont="1"/>
    <xf numFmtId="4" fontId="17" fillId="0" borderId="0" xfId="0" applyNumberFormat="1" applyFont="1"/>
    <xf numFmtId="4" fontId="17" fillId="2" borderId="6" xfId="0" applyNumberFormat="1" applyFont="1" applyFill="1" applyBorder="1" applyAlignment="1">
      <alignment horizontal="right" vertical="center" wrapText="1"/>
    </xf>
    <xf numFmtId="4" fontId="17" fillId="5" borderId="6" xfId="0" applyNumberFormat="1" applyFont="1" applyFill="1" applyBorder="1" applyAlignment="1">
      <alignment horizontal="right" vertical="center" wrapText="1"/>
    </xf>
    <xf numFmtId="4" fontId="17" fillId="3" borderId="6" xfId="0" applyNumberFormat="1" applyFont="1" applyFill="1" applyBorder="1" applyAlignment="1">
      <alignment horizontal="right" vertical="center" wrapText="1"/>
    </xf>
    <xf numFmtId="0" fontId="18" fillId="8" borderId="6" xfId="0" applyFont="1" applyFill="1" applyBorder="1" applyAlignment="1">
      <alignment vertical="center" wrapText="1"/>
    </xf>
    <xf numFmtId="4" fontId="18" fillId="8" borderId="6" xfId="0" applyNumberFormat="1" applyFont="1" applyFill="1" applyBorder="1" applyAlignment="1">
      <alignment horizontal="right" vertical="center" wrapText="1"/>
    </xf>
    <xf numFmtId="0" fontId="19" fillId="0" borderId="6" xfId="0" applyFont="1" applyBorder="1" applyAlignment="1">
      <alignment vertical="center" wrapText="1"/>
    </xf>
    <xf numFmtId="4" fontId="2" fillId="0" borderId="6" xfId="0" applyNumberFormat="1" applyFont="1" applyBorder="1" applyAlignment="1">
      <alignment horizontal="right" vertical="center" wrapText="1"/>
    </xf>
    <xf numFmtId="4" fontId="19" fillId="8" borderId="6" xfId="0" applyNumberFormat="1" applyFont="1" applyFill="1" applyBorder="1" applyAlignment="1">
      <alignment horizontal="right" vertical="center" wrapText="1"/>
    </xf>
    <xf numFmtId="4" fontId="19" fillId="0" borderId="6" xfId="0" applyNumberFormat="1" applyFont="1" applyBorder="1" applyAlignment="1">
      <alignment horizontal="right" vertical="center" wrapText="1"/>
    </xf>
    <xf numFmtId="0" fontId="18" fillId="7" borderId="6" xfId="0" applyFont="1" applyFill="1" applyBorder="1" applyAlignment="1">
      <alignment vertical="center" wrapText="1"/>
    </xf>
    <xf numFmtId="4" fontId="18" fillId="7" borderId="6" xfId="0" applyNumberFormat="1" applyFont="1" applyFill="1" applyBorder="1" applyAlignment="1">
      <alignment horizontal="right" vertical="center" wrapText="1"/>
    </xf>
    <xf numFmtId="0" fontId="3" fillId="0" borderId="0" xfId="0" applyFont="1"/>
    <xf numFmtId="0" fontId="18" fillId="8" borderId="5" xfId="0" applyFont="1" applyFill="1" applyBorder="1" applyAlignment="1">
      <alignment horizontal="left" vertical="center" wrapText="1"/>
    </xf>
    <xf numFmtId="0" fontId="19" fillId="0" borderId="5" xfId="0" applyFont="1" applyBorder="1" applyAlignment="1">
      <alignment horizontal="left" vertical="center" wrapText="1"/>
    </xf>
    <xf numFmtId="0" fontId="19" fillId="0" borderId="5" xfId="0" applyFont="1" applyBorder="1" applyAlignment="1">
      <alignment horizontal="left" vertical="center" wrapText="1"/>
    </xf>
    <xf numFmtId="0" fontId="3" fillId="7" borderId="5" xfId="0" applyFont="1" applyFill="1" applyBorder="1" applyAlignment="1">
      <alignment horizontal="left" vertical="center" wrapText="1"/>
    </xf>
    <xf numFmtId="0" fontId="18" fillId="4" borderId="5" xfId="0" applyFont="1" applyFill="1" applyBorder="1" applyAlignment="1">
      <alignment horizontal="left" vertical="center" wrapText="1"/>
    </xf>
    <xf numFmtId="0" fontId="18" fillId="4" borderId="6" xfId="0" applyFont="1" applyFill="1" applyBorder="1" applyAlignment="1">
      <alignment vertical="center" wrapText="1"/>
    </xf>
    <xf numFmtId="4" fontId="18" fillId="4" borderId="6" xfId="0" applyNumberFormat="1" applyFont="1" applyFill="1" applyBorder="1" applyAlignment="1">
      <alignment horizontal="right" vertical="center" wrapText="1"/>
    </xf>
    <xf numFmtId="0" fontId="18" fillId="6" borderId="5" xfId="0" applyFont="1" applyFill="1" applyBorder="1" applyAlignment="1">
      <alignment horizontal="center" vertical="center" wrapText="1"/>
    </xf>
    <xf numFmtId="0" fontId="18" fillId="6" borderId="6" xfId="0" applyFont="1" applyFill="1" applyBorder="1" applyAlignment="1">
      <alignment horizontal="center" vertical="center" wrapText="1"/>
    </xf>
    <xf numFmtId="0" fontId="18" fillId="3" borderId="5" xfId="0" applyFont="1" applyFill="1" applyBorder="1" applyAlignment="1">
      <alignment horizontal="left" vertical="center" wrapText="1"/>
    </xf>
    <xf numFmtId="0" fontId="18" fillId="3" borderId="6" xfId="0" applyFont="1" applyFill="1" applyBorder="1" applyAlignment="1">
      <alignment vertical="center" wrapText="1"/>
    </xf>
    <xf numFmtId="4" fontId="18" fillId="3" borderId="6" xfId="0" applyNumberFormat="1" applyFont="1" applyFill="1" applyBorder="1" applyAlignment="1">
      <alignment horizontal="right" vertical="center" wrapText="1"/>
    </xf>
    <xf numFmtId="0" fontId="18" fillId="2" borderId="5" xfId="0" applyFont="1" applyFill="1" applyBorder="1" applyAlignment="1">
      <alignment horizontal="left" vertical="center" wrapText="1"/>
    </xf>
    <xf numFmtId="0" fontId="18" fillId="2" borderId="6" xfId="0" applyFont="1" applyFill="1" applyBorder="1" applyAlignment="1">
      <alignment vertical="center" wrapText="1"/>
    </xf>
    <xf numFmtId="4" fontId="3" fillId="2" borderId="6" xfId="0" applyNumberFormat="1" applyFont="1" applyFill="1" applyBorder="1" applyAlignment="1">
      <alignment horizontal="right" vertical="center" wrapText="1"/>
    </xf>
    <xf numFmtId="0" fontId="19" fillId="5" borderId="5" xfId="0" applyFont="1" applyFill="1" applyBorder="1" applyAlignment="1">
      <alignment horizontal="left" vertical="center" wrapText="1"/>
    </xf>
    <xf numFmtId="0" fontId="19" fillId="5" borderId="6" xfId="0" applyFont="1" applyFill="1" applyBorder="1" applyAlignment="1">
      <alignment vertical="center" wrapText="1"/>
    </xf>
    <xf numFmtId="4" fontId="1" fillId="5" borderId="6" xfId="0" applyNumberFormat="1" applyFont="1" applyFill="1" applyBorder="1" applyAlignment="1">
      <alignment horizontal="right" vertical="center" wrapText="1"/>
    </xf>
    <xf numFmtId="4" fontId="1" fillId="0" borderId="6" xfId="0" applyNumberFormat="1" applyFont="1" applyBorder="1" applyAlignment="1">
      <alignment horizontal="right" vertical="center" wrapText="1"/>
    </xf>
    <xf numFmtId="4" fontId="19" fillId="5" borderId="6" xfId="0" applyNumberFormat="1" applyFont="1" applyFill="1" applyBorder="1" applyAlignment="1">
      <alignment horizontal="right" vertical="center" wrapText="1"/>
    </xf>
    <xf numFmtId="4" fontId="0" fillId="0" borderId="0" xfId="0" applyNumberFormat="1" applyAlignment="1"/>
    <xf numFmtId="4" fontId="16" fillId="6" borderId="6" xfId="0" applyNumberFormat="1" applyFont="1" applyFill="1" applyBorder="1" applyAlignment="1">
      <alignment horizontal="center" vertical="center" wrapText="1"/>
    </xf>
    <xf numFmtId="4" fontId="18" fillId="6" borderId="6" xfId="0" applyNumberFormat="1" applyFont="1" applyFill="1" applyBorder="1" applyAlignment="1">
      <alignment horizontal="center" vertical="center" wrapText="1"/>
    </xf>
    <xf numFmtId="0" fontId="20" fillId="0" borderId="0" xfId="0" applyFont="1" applyAlignment="1">
      <alignment vertical="center"/>
    </xf>
    <xf numFmtId="0" fontId="21" fillId="0" borderId="0" xfId="0" applyFont="1" applyAlignment="1">
      <alignment vertical="center"/>
    </xf>
    <xf numFmtId="0" fontId="20" fillId="0" borderId="0" xfId="0" applyFont="1" applyAlignment="1">
      <alignment horizontal="justify" vertical="center"/>
    </xf>
    <xf numFmtId="0" fontId="21" fillId="0" borderId="0" xfId="0" applyFont="1" applyAlignment="1">
      <alignment horizontal="justify" vertical="center"/>
    </xf>
    <xf numFmtId="0" fontId="23" fillId="0" borderId="0" xfId="0" applyFont="1" applyAlignment="1">
      <alignment horizontal="justify" vertical="center"/>
    </xf>
    <xf numFmtId="0" fontId="29" fillId="0" borderId="0" xfId="0" applyFont="1" applyAlignment="1">
      <alignment horizontal="justify" vertical="center"/>
    </xf>
    <xf numFmtId="0" fontId="30" fillId="9" borderId="8" xfId="0" applyFont="1" applyFill="1" applyBorder="1" applyAlignment="1">
      <alignment horizontal="center" vertical="center" wrapText="1"/>
    </xf>
    <xf numFmtId="0" fontId="30" fillId="9" borderId="6" xfId="0" applyFont="1" applyFill="1" applyBorder="1" applyAlignment="1">
      <alignment horizontal="center" vertical="center" wrapText="1"/>
    </xf>
    <xf numFmtId="16" fontId="30" fillId="9" borderId="6" xfId="0" applyNumberFormat="1" applyFont="1" applyFill="1" applyBorder="1" applyAlignment="1">
      <alignment horizontal="center" vertical="center" wrapText="1"/>
    </xf>
    <xf numFmtId="0" fontId="23" fillId="0" borderId="5" xfId="0" applyFont="1" applyBorder="1" applyAlignment="1">
      <alignment horizontal="justify" vertical="center" wrapText="1"/>
    </xf>
    <xf numFmtId="4" fontId="23" fillId="0" borderId="6" xfId="0" applyNumberFormat="1" applyFont="1" applyBorder="1" applyAlignment="1">
      <alignment horizontal="right" vertical="center" wrapText="1"/>
    </xf>
    <xf numFmtId="10" fontId="23" fillId="0" borderId="6" xfId="0" applyNumberFormat="1" applyFont="1" applyBorder="1" applyAlignment="1">
      <alignment horizontal="right" vertical="center" wrapText="1"/>
    </xf>
    <xf numFmtId="0" fontId="23" fillId="0" borderId="5" xfId="0" applyFont="1" applyBorder="1" applyAlignment="1">
      <alignment vertical="center" wrapText="1"/>
    </xf>
    <xf numFmtId="4" fontId="23" fillId="0" borderId="6" xfId="0" applyNumberFormat="1" applyFont="1" applyBorder="1" applyAlignment="1">
      <alignment vertical="center" wrapText="1"/>
    </xf>
    <xf numFmtId="0" fontId="23" fillId="0" borderId="6" xfId="0" applyFont="1" applyBorder="1" applyAlignment="1">
      <alignment horizontal="right" vertical="center" wrapText="1"/>
    </xf>
    <xf numFmtId="0" fontId="30" fillId="10" borderId="5" xfId="0" applyFont="1" applyFill="1" applyBorder="1" applyAlignment="1">
      <alignment horizontal="justify" vertical="center" wrapText="1"/>
    </xf>
    <xf numFmtId="4" fontId="30" fillId="10" borderId="6" xfId="0" applyNumberFormat="1" applyFont="1" applyFill="1" applyBorder="1" applyAlignment="1">
      <alignment vertical="center" wrapText="1"/>
    </xf>
    <xf numFmtId="4" fontId="30" fillId="10" borderId="6" xfId="0" applyNumberFormat="1" applyFont="1" applyFill="1" applyBorder="1" applyAlignment="1">
      <alignment horizontal="right" vertical="center" wrapText="1"/>
    </xf>
    <xf numFmtId="0" fontId="33" fillId="0" borderId="0" xfId="0" applyFont="1" applyAlignment="1">
      <alignment horizontal="justify" vertical="center"/>
    </xf>
    <xf numFmtId="0" fontId="22" fillId="0" borderId="0" xfId="0" applyFont="1" applyAlignment="1">
      <alignment horizontal="justify" vertical="center"/>
    </xf>
    <xf numFmtId="0" fontId="20" fillId="9" borderId="7" xfId="0" applyFont="1" applyFill="1" applyBorder="1" applyAlignment="1">
      <alignment horizontal="center" vertical="center" wrapText="1"/>
    </xf>
    <xf numFmtId="0" fontId="34" fillId="9" borderId="9" xfId="0" applyFont="1" applyFill="1" applyBorder="1" applyAlignment="1">
      <alignment horizontal="center" vertical="center" wrapText="1"/>
    </xf>
    <xf numFmtId="0" fontId="31" fillId="9" borderId="5" xfId="0" applyFont="1" applyFill="1" applyBorder="1" applyAlignment="1">
      <alignment horizontal="center" vertical="center" wrapText="1"/>
    </xf>
    <xf numFmtId="0" fontId="30" fillId="9" borderId="10" xfId="0" applyFont="1" applyFill="1" applyBorder="1" applyAlignment="1">
      <alignment horizontal="center" vertical="center" wrapText="1"/>
    </xf>
    <xf numFmtId="0" fontId="0" fillId="9" borderId="6" xfId="0" applyFill="1" applyBorder="1" applyAlignment="1">
      <alignment vertical="center" wrapText="1"/>
    </xf>
    <xf numFmtId="16" fontId="30" fillId="9" borderId="10" xfId="0" applyNumberFormat="1" applyFont="1" applyFill="1" applyBorder="1" applyAlignment="1">
      <alignment horizontal="center" vertical="center" wrapText="1"/>
    </xf>
    <xf numFmtId="0" fontId="31" fillId="0" borderId="0" xfId="0" applyFont="1" applyAlignment="1">
      <alignment horizontal="justify" vertical="center"/>
    </xf>
    <xf numFmtId="10" fontId="23" fillId="0" borderId="6" xfId="0" applyNumberFormat="1" applyFont="1" applyBorder="1" applyAlignment="1">
      <alignment vertical="center" wrapText="1"/>
    </xf>
    <xf numFmtId="0" fontId="3" fillId="0" borderId="0" xfId="0" applyFont="1" applyBorder="1" applyAlignment="1">
      <alignment wrapText="1"/>
    </xf>
    <xf numFmtId="4" fontId="3" fillId="0" borderId="0" xfId="0" applyNumberFormat="1" applyFont="1" applyBorder="1"/>
    <xf numFmtId="0" fontId="17" fillId="5" borderId="0" xfId="0" applyFont="1" applyFill="1" applyBorder="1" applyAlignment="1">
      <alignment vertical="center" wrapText="1"/>
    </xf>
    <xf numFmtId="0" fontId="15" fillId="5" borderId="0" xfId="0" applyFont="1" applyFill="1" applyBorder="1" applyAlignment="1">
      <alignment vertical="center" wrapText="1"/>
    </xf>
    <xf numFmtId="4" fontId="15" fillId="5" borderId="0" xfId="0" applyNumberFormat="1" applyFont="1" applyFill="1" applyBorder="1" applyAlignment="1">
      <alignment horizontal="right" vertical="center" wrapText="1"/>
    </xf>
    <xf numFmtId="4" fontId="15" fillId="5" borderId="0" xfId="0" applyNumberFormat="1" applyFont="1" applyFill="1" applyBorder="1" applyAlignment="1">
      <alignment vertical="center" wrapText="1"/>
    </xf>
    <xf numFmtId="4" fontId="18" fillId="2" borderId="6" xfId="0" applyNumberFormat="1" applyFont="1" applyFill="1" applyBorder="1" applyAlignment="1">
      <alignment horizontal="right" vertical="center" wrapText="1"/>
    </xf>
    <xf numFmtId="4" fontId="21" fillId="0" borderId="0" xfId="0" applyNumberFormat="1" applyFont="1" applyAlignment="1">
      <alignment vertical="center"/>
    </xf>
    <xf numFmtId="1" fontId="18" fillId="6" borderId="6" xfId="0" applyNumberFormat="1" applyFont="1" applyFill="1" applyBorder="1" applyAlignment="1">
      <alignment horizontal="center" vertical="center" wrapText="1"/>
    </xf>
    <xf numFmtId="0" fontId="28" fillId="0" borderId="0" xfId="0" applyFont="1" applyAlignment="1">
      <alignment horizontal="justify" vertical="center"/>
    </xf>
    <xf numFmtId="0" fontId="35" fillId="0" borderId="0" xfId="0" applyFont="1" applyAlignment="1">
      <alignment horizontal="justify" vertical="center"/>
    </xf>
    <xf numFmtId="0" fontId="36" fillId="0" borderId="0" xfId="0" applyFont="1"/>
    <xf numFmtId="4" fontId="36" fillId="0" borderId="0" xfId="0" applyNumberFormat="1" applyFont="1"/>
    <xf numFmtId="0" fontId="35" fillId="0" borderId="0" xfId="0" applyFont="1" applyAlignment="1">
      <alignment horizontal="left" vertical="center" wrapText="1"/>
    </xf>
    <xf numFmtId="0" fontId="37" fillId="0" borderId="0" xfId="0" applyFont="1" applyAlignment="1">
      <alignment horizontal="justify" vertical="center"/>
    </xf>
    <xf numFmtId="0" fontId="38" fillId="0" borderId="0" xfId="0" applyFont="1"/>
    <xf numFmtId="4" fontId="38" fillId="0" borderId="0" xfId="0" applyNumberFormat="1" applyFont="1"/>
    <xf numFmtId="4" fontId="16" fillId="5" borderId="6" xfId="0" applyNumberFormat="1" applyFont="1" applyFill="1" applyBorder="1" applyAlignment="1">
      <alignment horizontal="right" vertical="center" wrapText="1"/>
    </xf>
    <xf numFmtId="0" fontId="0" fillId="2" borderId="0" xfId="0" applyFill="1"/>
    <xf numFmtId="4" fontId="19" fillId="2" borderId="6" xfId="0" applyNumberFormat="1" applyFont="1" applyFill="1" applyBorder="1" applyAlignment="1">
      <alignment horizontal="right" vertical="center" wrapText="1"/>
    </xf>
    <xf numFmtId="0" fontId="23" fillId="0" borderId="5" xfId="0" applyFont="1" applyBorder="1" applyAlignment="1">
      <alignment horizontal="left" vertical="center" wrapText="1"/>
    </xf>
    <xf numFmtId="4" fontId="2" fillId="2" borderId="6" xfId="0" applyNumberFormat="1" applyFont="1" applyFill="1" applyBorder="1" applyAlignment="1">
      <alignment horizontal="right" vertical="center" wrapText="1"/>
    </xf>
    <xf numFmtId="4" fontId="18" fillId="6" borderId="6" xfId="0" applyNumberFormat="1" applyFont="1" applyFill="1" applyBorder="1" applyAlignment="1">
      <alignment horizontal="right" vertical="center" wrapText="1"/>
    </xf>
    <xf numFmtId="4" fontId="2" fillId="5" borderId="6" xfId="0" applyNumberFormat="1" applyFont="1" applyFill="1" applyBorder="1" applyAlignment="1">
      <alignment horizontal="right" vertical="center" wrapText="1"/>
    </xf>
    <xf numFmtId="4" fontId="3" fillId="3" borderId="6" xfId="0" applyNumberFormat="1" applyFont="1" applyFill="1" applyBorder="1" applyAlignment="1">
      <alignment horizontal="right" vertical="center" wrapText="1"/>
    </xf>
    <xf numFmtId="0" fontId="1" fillId="5" borderId="6" xfId="0" applyFont="1" applyFill="1" applyBorder="1" applyAlignment="1">
      <alignment horizontal="right" vertical="center" wrapText="1"/>
    </xf>
    <xf numFmtId="0" fontId="3" fillId="2" borderId="6" xfId="0" applyFont="1" applyFill="1" applyBorder="1" applyAlignment="1">
      <alignment horizontal="right" vertical="center" wrapText="1"/>
    </xf>
    <xf numFmtId="4" fontId="40" fillId="0" borderId="1" xfId="0" applyNumberFormat="1" applyFont="1" applyBorder="1"/>
    <xf numFmtId="0" fontId="0" fillId="0" borderId="2" xfId="0" applyFont="1" applyBorder="1" applyAlignment="1">
      <alignment wrapText="1"/>
    </xf>
    <xf numFmtId="4" fontId="0" fillId="0" borderId="1" xfId="0" applyNumberFormat="1" applyFont="1" applyBorder="1"/>
    <xf numFmtId="2" fontId="0" fillId="0" borderId="2" xfId="0" applyNumberFormat="1" applyFont="1" applyBorder="1" applyAlignment="1">
      <alignment wrapText="1"/>
    </xf>
    <xf numFmtId="49" fontId="0" fillId="0" borderId="0" xfId="0" applyNumberFormat="1"/>
    <xf numFmtId="0" fontId="41" fillId="0" borderId="0" xfId="0" applyFont="1" applyAlignment="1">
      <alignment horizontal="justify" vertical="center"/>
    </xf>
    <xf numFmtId="49" fontId="0" fillId="0" borderId="0" xfId="0" applyNumberFormat="1" applyFont="1"/>
    <xf numFmtId="49" fontId="42" fillId="0" borderId="0" xfId="0" applyNumberFormat="1" applyFont="1" applyAlignment="1">
      <alignment horizontal="left" vertical="center"/>
    </xf>
    <xf numFmtId="0" fontId="41" fillId="0" borderId="2" xfId="0" applyFont="1" applyBorder="1" applyAlignment="1">
      <alignment wrapText="1"/>
    </xf>
    <xf numFmtId="0" fontId="42" fillId="0" borderId="2" xfId="0" applyFont="1" applyBorder="1" applyAlignment="1">
      <alignment wrapText="1"/>
    </xf>
    <xf numFmtId="0" fontId="0" fillId="0" borderId="0" xfId="0" applyAlignment="1">
      <alignment horizontal="left"/>
    </xf>
    <xf numFmtId="0" fontId="41" fillId="0" borderId="0" xfId="0" applyFont="1" applyAlignment="1">
      <alignment horizontal="left"/>
    </xf>
    <xf numFmtId="0" fontId="41" fillId="4" borderId="1" xfId="0" applyFont="1" applyFill="1" applyBorder="1" applyAlignment="1">
      <alignment horizontal="center" vertical="center"/>
    </xf>
    <xf numFmtId="0" fontId="41" fillId="4" borderId="1" xfId="0" applyFont="1" applyFill="1" applyBorder="1" applyAlignment="1">
      <alignment horizontal="center" vertical="center" wrapText="1"/>
    </xf>
    <xf numFmtId="0" fontId="41" fillId="0" borderId="1" xfId="0" applyFont="1" applyBorder="1" applyAlignment="1">
      <alignment horizontal="left"/>
    </xf>
    <xf numFmtId="0" fontId="42" fillId="0" borderId="1" xfId="0" applyFont="1" applyBorder="1" applyAlignment="1">
      <alignment horizontal="center"/>
    </xf>
    <xf numFmtId="4" fontId="42" fillId="0" borderId="1" xfId="0" applyNumberFormat="1" applyFont="1" applyBorder="1" applyAlignment="1"/>
    <xf numFmtId="4" fontId="41" fillId="4" borderId="1" xfId="0" applyNumberFormat="1" applyFont="1" applyFill="1" applyBorder="1" applyAlignment="1"/>
    <xf numFmtId="0" fontId="41" fillId="0" borderId="1" xfId="0" applyFont="1" applyBorder="1" applyAlignment="1">
      <alignment horizontal="left" wrapText="1"/>
    </xf>
    <xf numFmtId="1" fontId="42" fillId="0" borderId="1" xfId="0" applyNumberFormat="1" applyFont="1" applyBorder="1" applyAlignment="1">
      <alignment horizontal="center"/>
    </xf>
    <xf numFmtId="4" fontId="42" fillId="0" borderId="0" xfId="0" applyNumberFormat="1" applyFont="1"/>
    <xf numFmtId="0" fontId="41" fillId="4" borderId="1" xfId="0" applyFont="1" applyFill="1" applyBorder="1"/>
    <xf numFmtId="4" fontId="41" fillId="4" borderId="1" xfId="0" applyNumberFormat="1" applyFont="1" applyFill="1" applyBorder="1"/>
    <xf numFmtId="0" fontId="42" fillId="0" borderId="0" xfId="0" applyFont="1"/>
    <xf numFmtId="4" fontId="42" fillId="0" borderId="0" xfId="0" applyNumberFormat="1" applyFont="1" applyAlignment="1">
      <alignment horizontal="center"/>
    </xf>
    <xf numFmtId="0" fontId="40" fillId="0" borderId="2" xfId="0" applyFont="1" applyBorder="1" applyAlignment="1">
      <alignment horizontal="center" wrapText="1"/>
    </xf>
    <xf numFmtId="0" fontId="40" fillId="0" borderId="11" xfId="0" applyFont="1" applyBorder="1" applyAlignment="1">
      <alignment horizontal="center" wrapText="1"/>
    </xf>
    <xf numFmtId="0" fontId="40" fillId="0" borderId="12" xfId="0" applyFont="1" applyBorder="1" applyAlignment="1">
      <alignment horizontal="center" wrapText="1"/>
    </xf>
    <xf numFmtId="0" fontId="40" fillId="0" borderId="2" xfId="0" applyFont="1" applyBorder="1" applyAlignment="1">
      <alignment horizontal="center"/>
    </xf>
    <xf numFmtId="0" fontId="40" fillId="0" borderId="11" xfId="0" applyFont="1" applyBorder="1" applyAlignment="1">
      <alignment horizontal="center"/>
    </xf>
    <xf numFmtId="0" fontId="40" fillId="0" borderId="12" xfId="0" applyFont="1" applyBorder="1" applyAlignment="1">
      <alignment horizontal="center"/>
    </xf>
    <xf numFmtId="0" fontId="42" fillId="0" borderId="0" xfId="0" applyFont="1" applyAlignment="1">
      <alignment horizontal="left" vertical="center" wrapText="1"/>
    </xf>
    <xf numFmtId="49" fontId="42" fillId="0" borderId="0" xfId="0" applyNumberFormat="1" applyFont="1" applyAlignment="1">
      <alignment horizontal="left" vertical="center"/>
    </xf>
    <xf numFmtId="49" fontId="31" fillId="0" borderId="0" xfId="0" applyNumberFormat="1" applyFont="1" applyAlignment="1">
      <alignment horizontal="left" vertical="center"/>
    </xf>
    <xf numFmtId="0" fontId="31" fillId="0" borderId="0" xfId="0" applyFont="1" applyAlignment="1">
      <alignment horizontal="left" vertical="center"/>
    </xf>
    <xf numFmtId="0" fontId="23" fillId="0" borderId="0" xfId="0" applyFont="1" applyAlignment="1">
      <alignment horizontal="left" vertical="center" wrapText="1"/>
    </xf>
    <xf numFmtId="2" fontId="31" fillId="0" borderId="0" xfId="0" applyNumberFormat="1" applyFont="1" applyAlignment="1">
      <alignment horizontal="left" vertical="center" wrapText="1"/>
    </xf>
    <xf numFmtId="0" fontId="39" fillId="0" borderId="0" xfId="0" applyFont="1" applyAlignment="1">
      <alignment horizontal="left" vertical="center"/>
    </xf>
    <xf numFmtId="49" fontId="31" fillId="0" borderId="0" xfId="0" applyNumberFormat="1" applyFont="1" applyAlignment="1">
      <alignment horizontal="left" vertical="center" wrapText="1"/>
    </xf>
    <xf numFmtId="0" fontId="24" fillId="0" borderId="0" xfId="0" applyFont="1" applyAlignment="1">
      <alignment horizontal="left" vertical="center" wrapText="1"/>
    </xf>
    <xf numFmtId="0" fontId="3" fillId="0" borderId="0" xfId="0" applyFont="1" applyAlignment="1">
      <alignment horizontal="center"/>
    </xf>
    <xf numFmtId="0" fontId="24" fillId="0" borderId="0" xfId="0" applyFont="1" applyAlignment="1">
      <alignment horizontal="left" vertical="center"/>
    </xf>
    <xf numFmtId="0" fontId="18" fillId="2" borderId="7" xfId="0" applyFont="1" applyFill="1" applyBorder="1" applyAlignment="1">
      <alignment horizontal="left" vertical="center" wrapText="1"/>
    </xf>
    <xf numFmtId="0" fontId="18" fillId="2" borderId="5" xfId="0" applyFont="1" applyFill="1" applyBorder="1" applyAlignment="1">
      <alignment horizontal="left" vertical="center" wrapText="1"/>
    </xf>
    <xf numFmtId="0" fontId="18" fillId="2" borderId="7" xfId="0" applyFont="1" applyFill="1" applyBorder="1" applyAlignment="1">
      <alignment vertical="center" wrapText="1"/>
    </xf>
    <xf numFmtId="0" fontId="18" fillId="2" borderId="5" xfId="0" applyFont="1" applyFill="1" applyBorder="1" applyAlignment="1">
      <alignment vertical="center" wrapText="1"/>
    </xf>
    <xf numFmtId="4" fontId="18" fillId="2" borderId="7" xfId="0" applyNumberFormat="1" applyFont="1" applyFill="1" applyBorder="1" applyAlignment="1">
      <alignment horizontal="right" vertical="center" wrapText="1"/>
    </xf>
    <xf numFmtId="4" fontId="18" fillId="2" borderId="5" xfId="0" applyNumberFormat="1" applyFont="1" applyFill="1" applyBorder="1" applyAlignment="1">
      <alignment horizontal="right" vertical="center" wrapText="1"/>
    </xf>
    <xf numFmtId="0" fontId="3" fillId="0" borderId="0" xfId="0" applyFont="1" applyAlignment="1">
      <alignment horizontal="left"/>
    </xf>
    <xf numFmtId="4" fontId="3" fillId="2" borderId="7" xfId="0" applyNumberFormat="1" applyFont="1" applyFill="1" applyBorder="1" applyAlignment="1">
      <alignment horizontal="right" vertical="center" wrapText="1"/>
    </xf>
    <xf numFmtId="4" fontId="3" fillId="2" borderId="5" xfId="0" applyNumberFormat="1" applyFont="1" applyFill="1" applyBorder="1" applyAlignment="1">
      <alignment horizontal="right" vertical="center" wrapText="1"/>
    </xf>
    <xf numFmtId="0" fontId="31" fillId="9" borderId="7" xfId="0" applyFont="1" applyFill="1" applyBorder="1" applyAlignment="1">
      <alignment horizontal="left" vertical="center" wrapText="1" indent="5"/>
    </xf>
    <xf numFmtId="0" fontId="31" fillId="9" borderId="5" xfId="0" applyFont="1" applyFill="1" applyBorder="1" applyAlignment="1">
      <alignment horizontal="left" vertical="center" wrapText="1" indent="5"/>
    </xf>
    <xf numFmtId="0" fontId="21" fillId="0" borderId="0" xfId="0" applyFont="1" applyAlignment="1">
      <alignment horizontal="left" vertical="center"/>
    </xf>
    <xf numFmtId="0" fontId="20" fillId="0" borderId="0" xfId="0" applyFont="1" applyAlignment="1">
      <alignment horizontal="left" vertical="center"/>
    </xf>
    <xf numFmtId="16" fontId="30" fillId="9" borderId="7" xfId="0" applyNumberFormat="1" applyFont="1" applyFill="1" applyBorder="1" applyAlignment="1">
      <alignment horizontal="center" vertical="center" wrapText="1"/>
    </xf>
    <xf numFmtId="16" fontId="30" fillId="9" borderId="5" xfId="0" applyNumberFormat="1" applyFont="1" applyFill="1" applyBorder="1" applyAlignment="1">
      <alignment horizontal="center" vertical="center" wrapText="1"/>
    </xf>
    <xf numFmtId="0" fontId="31" fillId="9" borderId="7" xfId="0" applyFont="1" applyFill="1" applyBorder="1" applyAlignment="1">
      <alignment horizontal="center" vertical="center" wrapText="1"/>
    </xf>
    <xf numFmtId="0" fontId="31" fillId="9" borderId="5" xfId="0" applyFont="1" applyFill="1" applyBorder="1" applyAlignment="1">
      <alignment horizontal="center" vertical="center" wrapText="1"/>
    </xf>
    <xf numFmtId="0" fontId="41" fillId="0" borderId="0" xfId="0" applyFont="1" applyAlignment="1">
      <alignment horizontal="left"/>
    </xf>
    <xf numFmtId="0" fontId="0" fillId="0" borderId="0" xfId="0" applyAlignment="1">
      <alignment horizontal="center"/>
    </xf>
    <xf numFmtId="0" fontId="21" fillId="0" borderId="0" xfId="0" applyFont="1" applyAlignment="1">
      <alignment horizontal="left" vertical="center" wrapText="1"/>
    </xf>
    <xf numFmtId="0" fontId="30" fillId="9" borderId="7" xfId="0" applyFont="1" applyFill="1" applyBorder="1" applyAlignment="1">
      <alignment horizontal="justify" vertical="center" wrapText="1"/>
    </xf>
    <xf numFmtId="0" fontId="30" fillId="9" borderId="5" xfId="0" applyFont="1" applyFill="1" applyBorder="1" applyAlignment="1">
      <alignment horizontal="justify" vertical="center" wrapText="1"/>
    </xf>
    <xf numFmtId="0" fontId="26" fillId="0" borderId="0" xfId="0" applyFont="1" applyAlignment="1">
      <alignment horizontal="left" vertical="center"/>
    </xf>
    <xf numFmtId="49" fontId="24" fillId="0" borderId="0" xfId="0" applyNumberFormat="1" applyFont="1" applyAlignment="1">
      <alignment horizontal="left" vertical="center" wrapText="1"/>
    </xf>
    <xf numFmtId="0" fontId="28" fillId="0" borderId="0" xfId="0" applyFont="1" applyAlignment="1">
      <alignment horizontal="left" vertical="center"/>
    </xf>
  </cellXfs>
  <cellStyles count="1">
    <cellStyle name="Normalno"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334"/>
  <sheetViews>
    <sheetView tabSelected="1" workbookViewId="0">
      <selection activeCell="A4" sqref="A4"/>
    </sheetView>
  </sheetViews>
  <sheetFormatPr defaultRowHeight="15" x14ac:dyDescent="0.25"/>
  <cols>
    <col min="1" max="1" width="41.5703125" customWidth="1"/>
    <col min="2" max="2" width="17.5703125" style="4" customWidth="1"/>
    <col min="3" max="3" width="16.28515625" style="4" customWidth="1"/>
    <col min="4" max="4" width="15.28515625" style="4" bestFit="1" customWidth="1"/>
    <col min="5" max="5" width="13.140625" style="4" bestFit="1" customWidth="1"/>
    <col min="6" max="6" width="11.7109375" style="4" bestFit="1" customWidth="1"/>
    <col min="7" max="7" width="9.42578125" style="4" customWidth="1"/>
  </cols>
  <sheetData>
    <row r="1" spans="1:7" x14ac:dyDescent="0.25">
      <c r="A1" t="s">
        <v>0</v>
      </c>
    </row>
    <row r="2" spans="1:7" x14ac:dyDescent="0.25">
      <c r="A2" t="s">
        <v>1</v>
      </c>
    </row>
    <row r="3" spans="1:7" x14ac:dyDescent="0.25">
      <c r="A3" t="s">
        <v>2</v>
      </c>
    </row>
    <row r="4" spans="1:7" x14ac:dyDescent="0.25">
      <c r="A4" t="s">
        <v>306</v>
      </c>
    </row>
    <row r="5" spans="1:7" x14ac:dyDescent="0.25">
      <c r="A5" t="s">
        <v>257</v>
      </c>
    </row>
    <row r="6" spans="1:7" x14ac:dyDescent="0.25">
      <c r="A6" t="s">
        <v>305</v>
      </c>
    </row>
    <row r="8" spans="1:7" x14ac:dyDescent="0.25">
      <c r="A8" s="197" t="s">
        <v>262</v>
      </c>
      <c r="B8" s="197"/>
      <c r="C8" s="197"/>
      <c r="D8" s="197"/>
      <c r="E8" s="197"/>
      <c r="F8" s="197"/>
      <c r="G8" s="197"/>
    </row>
    <row r="10" spans="1:7" x14ac:dyDescent="0.25">
      <c r="A10" s="205" t="s">
        <v>3</v>
      </c>
      <c r="B10" s="205"/>
      <c r="C10" s="205"/>
      <c r="D10" s="205"/>
      <c r="E10" s="205"/>
      <c r="F10" s="205"/>
      <c r="G10" s="205"/>
    </row>
    <row r="12" spans="1:7" x14ac:dyDescent="0.25">
      <c r="A12" s="197" t="s">
        <v>4</v>
      </c>
      <c r="B12" s="197"/>
      <c r="C12" s="197"/>
      <c r="D12" s="197"/>
      <c r="E12" s="197"/>
      <c r="F12" s="197"/>
      <c r="G12" s="197"/>
    </row>
    <row r="13" spans="1:7" x14ac:dyDescent="0.25">
      <c r="A13" s="63" t="s">
        <v>263</v>
      </c>
      <c r="B13" s="63"/>
      <c r="C13" s="99"/>
      <c r="D13" s="63"/>
    </row>
    <row r="15" spans="1:7" x14ac:dyDescent="0.25">
      <c r="A15" s="1" t="s">
        <v>5</v>
      </c>
      <c r="B15" s="5" t="s">
        <v>6</v>
      </c>
      <c r="C15" s="5" t="s">
        <v>7</v>
      </c>
      <c r="D15" s="5" t="s">
        <v>8</v>
      </c>
    </row>
    <row r="16" spans="1:7" x14ac:dyDescent="0.25">
      <c r="A16" s="2" t="s">
        <v>9</v>
      </c>
      <c r="B16" s="6">
        <v>2154514.98</v>
      </c>
      <c r="C16" s="6">
        <v>11549200</v>
      </c>
      <c r="D16" s="6">
        <v>4747156.07</v>
      </c>
    </row>
    <row r="17" spans="1:7" x14ac:dyDescent="0.25">
      <c r="A17" s="3" t="s">
        <v>258</v>
      </c>
      <c r="B17" s="6">
        <v>121046.36</v>
      </c>
      <c r="C17" s="6">
        <v>515000</v>
      </c>
      <c r="D17" s="6">
        <v>695341.85</v>
      </c>
    </row>
    <row r="18" spans="1:7" x14ac:dyDescent="0.25">
      <c r="A18" s="1" t="s">
        <v>10</v>
      </c>
      <c r="B18" s="7">
        <f>SUM(B16:B17)</f>
        <v>2275561.34</v>
      </c>
      <c r="C18" s="7">
        <f>SUM(C16:C17)</f>
        <v>12064200</v>
      </c>
      <c r="D18" s="7">
        <f>SUM(D16:D17)</f>
        <v>5442497.9199999999</v>
      </c>
    </row>
    <row r="19" spans="1:7" x14ac:dyDescent="0.25">
      <c r="A19" s="2" t="s">
        <v>11</v>
      </c>
      <c r="B19" s="6">
        <v>2355590.0499999998</v>
      </c>
      <c r="C19" s="6">
        <v>7452200</v>
      </c>
      <c r="D19" s="6">
        <v>3354880.16</v>
      </c>
    </row>
    <row r="20" spans="1:7" x14ac:dyDescent="0.25">
      <c r="A20" s="2" t="s">
        <v>12</v>
      </c>
      <c r="B20" s="6">
        <v>1143825.52</v>
      </c>
      <c r="C20" s="6">
        <v>4612000</v>
      </c>
      <c r="D20" s="6">
        <v>998806.89</v>
      </c>
    </row>
    <row r="21" spans="1:7" x14ac:dyDescent="0.25">
      <c r="A21" s="1" t="s">
        <v>13</v>
      </c>
      <c r="B21" s="7">
        <f>SUM(B19:B20)</f>
        <v>3499415.57</v>
      </c>
      <c r="C21" s="7">
        <f>SUM(C19:C20)</f>
        <v>12064200</v>
      </c>
      <c r="D21" s="7">
        <f>SUM(D19:D20)</f>
        <v>4353687.05</v>
      </c>
    </row>
    <row r="22" spans="1:7" x14ac:dyDescent="0.25">
      <c r="A22" s="1" t="s">
        <v>14</v>
      </c>
      <c r="B22" s="7">
        <f>B18-B21</f>
        <v>-1223854.23</v>
      </c>
      <c r="C22" s="7">
        <f>C18-C21</f>
        <v>0</v>
      </c>
      <c r="D22" s="7">
        <f>D18-D21</f>
        <v>1088810.8700000001</v>
      </c>
    </row>
    <row r="23" spans="1:7" ht="13.5" customHeight="1" x14ac:dyDescent="0.25">
      <c r="A23" s="182" t="s">
        <v>15</v>
      </c>
      <c r="B23" s="183"/>
      <c r="C23" s="183"/>
      <c r="D23" s="184"/>
    </row>
    <row r="24" spans="1:7" ht="30" customHeight="1" x14ac:dyDescent="0.25">
      <c r="A24" s="166" t="s">
        <v>16</v>
      </c>
      <c r="B24" s="159"/>
      <c r="C24" s="159"/>
      <c r="D24" s="159">
        <v>-1099140.29</v>
      </c>
    </row>
    <row r="25" spans="1:7" x14ac:dyDescent="0.25">
      <c r="A25" s="166" t="s">
        <v>17</v>
      </c>
      <c r="B25" s="159"/>
      <c r="C25" s="159"/>
      <c r="D25" s="159">
        <v>79670.58</v>
      </c>
    </row>
    <row r="26" spans="1:7" x14ac:dyDescent="0.25">
      <c r="A26" s="185" t="s">
        <v>18</v>
      </c>
      <c r="B26" s="186"/>
      <c r="C26" s="186"/>
      <c r="D26" s="187"/>
    </row>
    <row r="27" spans="1:7" x14ac:dyDescent="0.25">
      <c r="A27" s="160" t="s">
        <v>259</v>
      </c>
      <c r="B27" s="159">
        <v>0</v>
      </c>
      <c r="C27" s="159">
        <v>0</v>
      </c>
      <c r="D27" s="159">
        <v>0</v>
      </c>
    </row>
    <row r="28" spans="1:7" x14ac:dyDescent="0.25">
      <c r="A28" s="158" t="s">
        <v>260</v>
      </c>
      <c r="B28" s="159">
        <v>0</v>
      </c>
      <c r="C28" s="159">
        <v>0</v>
      </c>
      <c r="D28" s="159">
        <v>0</v>
      </c>
    </row>
    <row r="29" spans="1:7" x14ac:dyDescent="0.25">
      <c r="A29" s="185" t="s">
        <v>19</v>
      </c>
      <c r="B29" s="186"/>
      <c r="C29" s="186"/>
      <c r="D29" s="187"/>
    </row>
    <row r="30" spans="1:7" ht="45" customHeight="1" x14ac:dyDescent="0.25">
      <c r="A30" s="165" t="s">
        <v>20</v>
      </c>
      <c r="B30" s="157"/>
      <c r="C30" s="157"/>
      <c r="D30" s="157">
        <v>79670.58</v>
      </c>
    </row>
    <row r="31" spans="1:7" x14ac:dyDescent="0.25">
      <c r="A31" s="130"/>
      <c r="B31" s="131"/>
      <c r="C31" s="131"/>
      <c r="D31" s="131"/>
    </row>
    <row r="32" spans="1:7" x14ac:dyDescent="0.25">
      <c r="A32" s="217"/>
      <c r="B32" s="217"/>
      <c r="C32" s="217"/>
      <c r="D32" s="217"/>
      <c r="E32" s="217"/>
      <c r="F32" s="217"/>
      <c r="G32" s="217"/>
    </row>
    <row r="33" spans="1:7" ht="15.75" thickBot="1" x14ac:dyDescent="0.3">
      <c r="A33" s="64" t="s">
        <v>21</v>
      </c>
      <c r="B33" s="65"/>
      <c r="C33" s="66"/>
      <c r="D33" s="66"/>
      <c r="E33" s="66"/>
      <c r="F33" s="66"/>
      <c r="G33" s="66"/>
    </row>
    <row r="34" spans="1:7" ht="30.75" thickBot="1" x14ac:dyDescent="0.3">
      <c r="A34" s="54" t="s">
        <v>22</v>
      </c>
      <c r="B34" s="55" t="s">
        <v>23</v>
      </c>
      <c r="C34" s="56" t="s">
        <v>26</v>
      </c>
      <c r="D34" s="56" t="s">
        <v>75</v>
      </c>
      <c r="E34" s="56" t="s">
        <v>76</v>
      </c>
      <c r="F34" s="56" t="s">
        <v>254</v>
      </c>
      <c r="G34" s="56" t="s">
        <v>255</v>
      </c>
    </row>
    <row r="35" spans="1:7" ht="15.75" thickBot="1" x14ac:dyDescent="0.3">
      <c r="A35" s="57">
        <v>1</v>
      </c>
      <c r="B35" s="58">
        <v>2</v>
      </c>
      <c r="C35" s="100">
        <v>3</v>
      </c>
      <c r="D35" s="62">
        <v>4</v>
      </c>
      <c r="E35" s="62">
        <v>5</v>
      </c>
      <c r="F35" s="62">
        <v>6</v>
      </c>
      <c r="G35" s="62">
        <v>7</v>
      </c>
    </row>
    <row r="36" spans="1:7" ht="30.75" thickBot="1" x14ac:dyDescent="0.3">
      <c r="A36" s="47">
        <v>6</v>
      </c>
      <c r="B36" s="48" t="s">
        <v>29</v>
      </c>
      <c r="C36" s="49">
        <f>C37+C46+C57+C66+C78</f>
        <v>2162812.5</v>
      </c>
      <c r="D36" s="49">
        <f t="shared" ref="D36:E36" si="0">D37+D46+D57+D66+D78</f>
        <v>11549200</v>
      </c>
      <c r="E36" s="49">
        <f t="shared" si="0"/>
        <v>4747156.0700000012</v>
      </c>
      <c r="F36" s="49">
        <f>E36/C36*100</f>
        <v>219.489949776044</v>
      </c>
      <c r="G36" s="49">
        <f>E36/D36*100</f>
        <v>41.103765369029901</v>
      </c>
    </row>
    <row r="37" spans="1:7" ht="15.75" thickBot="1" x14ac:dyDescent="0.3">
      <c r="A37" s="44">
        <v>61</v>
      </c>
      <c r="B37" s="45" t="s">
        <v>30</v>
      </c>
      <c r="C37" s="46">
        <f>C38+C40+C43</f>
        <v>1863513.34</v>
      </c>
      <c r="D37" s="46">
        <f t="shared" ref="D37:E37" si="1">D38+D40+D43</f>
        <v>6094200</v>
      </c>
      <c r="E37" s="46">
        <f t="shared" si="1"/>
        <v>549284.49</v>
      </c>
      <c r="F37" s="46">
        <f t="shared" ref="F37:F90" si="2">E37/C37*100</f>
        <v>29.475747675624365</v>
      </c>
      <c r="G37" s="46">
        <f t="shared" ref="G37:G90" si="3">E37/D37*100</f>
        <v>9.0132337304322139</v>
      </c>
    </row>
    <row r="38" spans="1:7" ht="30.75" thickBot="1" x14ac:dyDescent="0.3">
      <c r="A38" s="41">
        <v>611</v>
      </c>
      <c r="B38" s="42" t="s">
        <v>31</v>
      </c>
      <c r="C38" s="43">
        <v>1798651.47</v>
      </c>
      <c r="D38" s="43">
        <v>5657700</v>
      </c>
      <c r="E38" s="43">
        <v>486668.98</v>
      </c>
      <c r="F38" s="43">
        <f t="shared" si="2"/>
        <v>27.057436536051089</v>
      </c>
      <c r="G38" s="43">
        <f t="shared" si="3"/>
        <v>8.6018873393781927</v>
      </c>
    </row>
    <row r="39" spans="1:7" ht="60.75" thickBot="1" x14ac:dyDescent="0.3">
      <c r="A39" s="38">
        <v>6111</v>
      </c>
      <c r="B39" s="39" t="s">
        <v>32</v>
      </c>
      <c r="C39" s="40">
        <v>1798651.47</v>
      </c>
      <c r="D39" s="37">
        <v>5657700</v>
      </c>
      <c r="E39" s="147">
        <v>486719.54</v>
      </c>
      <c r="F39" s="53">
        <f t="shared" si="2"/>
        <v>27.060247530890464</v>
      </c>
      <c r="G39" s="53">
        <f t="shared" si="3"/>
        <v>8.6027809887410065</v>
      </c>
    </row>
    <row r="40" spans="1:7" ht="15.75" thickBot="1" x14ac:dyDescent="0.3">
      <c r="A40" s="41">
        <v>613</v>
      </c>
      <c r="B40" s="42" t="s">
        <v>33</v>
      </c>
      <c r="C40" s="43">
        <f>SUM(C41:C42)</f>
        <v>64861.87</v>
      </c>
      <c r="D40" s="43">
        <f t="shared" ref="D40:E40" si="4">SUM(D41:D42)</f>
        <v>418500</v>
      </c>
      <c r="E40" s="43">
        <f t="shared" si="4"/>
        <v>62233.47</v>
      </c>
      <c r="F40" s="43">
        <f t="shared" si="2"/>
        <v>95.947696235091584</v>
      </c>
      <c r="G40" s="43">
        <f t="shared" si="3"/>
        <v>14.870602150537634</v>
      </c>
    </row>
    <row r="41" spans="1:7" ht="45.75" thickBot="1" x14ac:dyDescent="0.3">
      <c r="A41" s="38">
        <v>6131</v>
      </c>
      <c r="B41" s="39" t="s">
        <v>77</v>
      </c>
      <c r="C41" s="40">
        <v>0</v>
      </c>
      <c r="D41" s="40">
        <v>500</v>
      </c>
      <c r="E41" s="147">
        <v>0</v>
      </c>
      <c r="F41" s="53">
        <v>0</v>
      </c>
      <c r="G41" s="53">
        <f t="shared" si="3"/>
        <v>0</v>
      </c>
    </row>
    <row r="42" spans="1:7" ht="30.75" thickBot="1" x14ac:dyDescent="0.3">
      <c r="A42" s="38">
        <v>6134</v>
      </c>
      <c r="B42" s="39" t="s">
        <v>78</v>
      </c>
      <c r="C42" s="40">
        <v>64861.87</v>
      </c>
      <c r="D42" s="37">
        <v>418000</v>
      </c>
      <c r="E42" s="147">
        <v>62233.47</v>
      </c>
      <c r="F42" s="53">
        <f t="shared" si="2"/>
        <v>95.947696235091584</v>
      </c>
      <c r="G42" s="53">
        <f t="shared" si="3"/>
        <v>14.88838995215311</v>
      </c>
    </row>
    <row r="43" spans="1:7" ht="30.75" thickBot="1" x14ac:dyDescent="0.3">
      <c r="A43" s="41">
        <v>614</v>
      </c>
      <c r="B43" s="42" t="s">
        <v>35</v>
      </c>
      <c r="C43" s="43">
        <v>0</v>
      </c>
      <c r="D43" s="43">
        <f>SUM(D44:D45)</f>
        <v>18000</v>
      </c>
      <c r="E43" s="43">
        <f>SUM(E44:E45)</f>
        <v>382.04</v>
      </c>
      <c r="F43" s="43">
        <v>0</v>
      </c>
      <c r="G43" s="43">
        <f t="shared" si="3"/>
        <v>2.1224444444444446</v>
      </c>
    </row>
    <row r="44" spans="1:7" ht="15.75" thickBot="1" x14ac:dyDescent="0.3">
      <c r="A44" s="38">
        <v>6142</v>
      </c>
      <c r="B44" s="39" t="s">
        <v>36</v>
      </c>
      <c r="C44" s="40">
        <v>0</v>
      </c>
      <c r="D44" s="40">
        <v>15000</v>
      </c>
      <c r="E44" s="40">
        <v>0</v>
      </c>
      <c r="F44" s="53">
        <v>0</v>
      </c>
      <c r="G44" s="53">
        <f t="shared" si="3"/>
        <v>0</v>
      </c>
    </row>
    <row r="45" spans="1:7" ht="60.75" thickBot="1" x14ac:dyDescent="0.3">
      <c r="A45" s="38">
        <v>6145</v>
      </c>
      <c r="B45" s="39" t="s">
        <v>37</v>
      </c>
      <c r="C45" s="40">
        <v>0</v>
      </c>
      <c r="D45" s="37">
        <v>3000</v>
      </c>
      <c r="E45" s="147">
        <v>382.04</v>
      </c>
      <c r="F45" s="53">
        <v>0</v>
      </c>
      <c r="G45" s="53">
        <f t="shared" si="3"/>
        <v>12.734666666666666</v>
      </c>
    </row>
    <row r="46" spans="1:7" ht="75.75" thickBot="1" x14ac:dyDescent="0.3">
      <c r="A46" s="44">
        <v>63</v>
      </c>
      <c r="B46" s="45" t="s">
        <v>38</v>
      </c>
      <c r="C46" s="46">
        <f>C47+C50+C53+C55</f>
        <v>92039.909999999989</v>
      </c>
      <c r="D46" s="46">
        <f t="shared" ref="D46:E46" si="5">D47+D50+D53+D55</f>
        <v>4540500</v>
      </c>
      <c r="E46" s="46">
        <f t="shared" si="5"/>
        <v>3747957.0700000003</v>
      </c>
      <c r="F46" s="46">
        <f t="shared" si="2"/>
        <v>4072.099885799541</v>
      </c>
      <c r="G46" s="46">
        <f t="shared" si="3"/>
        <v>82.545029622288297</v>
      </c>
    </row>
    <row r="47" spans="1:7" ht="60.75" thickBot="1" x14ac:dyDescent="0.3">
      <c r="A47" s="41">
        <v>632</v>
      </c>
      <c r="B47" s="42" t="s">
        <v>83</v>
      </c>
      <c r="C47" s="43">
        <f>SUM(C48:C49)</f>
        <v>0</v>
      </c>
      <c r="D47" s="43">
        <f t="shared" ref="D47:E47" si="6">SUM(D48:D49)</f>
        <v>300000</v>
      </c>
      <c r="E47" s="43">
        <f t="shared" si="6"/>
        <v>0</v>
      </c>
      <c r="F47" s="43">
        <v>0</v>
      </c>
      <c r="G47" s="43">
        <f t="shared" si="3"/>
        <v>0</v>
      </c>
    </row>
    <row r="48" spans="1:7" ht="30.75" thickBot="1" x14ac:dyDescent="0.3">
      <c r="A48" s="51">
        <v>6323</v>
      </c>
      <c r="B48" s="52" t="s">
        <v>85</v>
      </c>
      <c r="C48" s="53">
        <v>0</v>
      </c>
      <c r="D48" s="53">
        <v>100000</v>
      </c>
      <c r="E48" s="53">
        <v>0</v>
      </c>
      <c r="F48" s="53">
        <v>0</v>
      </c>
      <c r="G48" s="53">
        <f t="shared" si="3"/>
        <v>0</v>
      </c>
    </row>
    <row r="49" spans="1:7" ht="30.75" thickBot="1" x14ac:dyDescent="0.3">
      <c r="A49" s="51">
        <v>6324</v>
      </c>
      <c r="B49" s="52" t="s">
        <v>84</v>
      </c>
      <c r="C49" s="53">
        <v>0</v>
      </c>
      <c r="D49" s="53">
        <v>200000</v>
      </c>
      <c r="E49" s="53">
        <v>0</v>
      </c>
      <c r="F49" s="53">
        <v>0</v>
      </c>
      <c r="G49" s="53">
        <f t="shared" si="3"/>
        <v>0</v>
      </c>
    </row>
    <row r="50" spans="1:7" ht="30.75" thickBot="1" x14ac:dyDescent="0.3">
      <c r="A50" s="41">
        <v>633</v>
      </c>
      <c r="B50" s="42" t="s">
        <v>39</v>
      </c>
      <c r="C50" s="43">
        <f>SUM(C51:C52)</f>
        <v>89094.989999999991</v>
      </c>
      <c r="D50" s="43">
        <f t="shared" ref="D50:E50" si="7">SUM(D51:D52)</f>
        <v>1740000</v>
      </c>
      <c r="E50" s="43">
        <f t="shared" si="7"/>
        <v>1475131.24</v>
      </c>
      <c r="F50" s="43">
        <f t="shared" si="2"/>
        <v>1655.6837146510709</v>
      </c>
      <c r="G50" s="43">
        <f t="shared" si="3"/>
        <v>84.777657471264362</v>
      </c>
    </row>
    <row r="51" spans="1:7" ht="30.75" thickBot="1" x14ac:dyDescent="0.3">
      <c r="A51" s="38">
        <v>6331</v>
      </c>
      <c r="B51" s="39" t="s">
        <v>40</v>
      </c>
      <c r="C51" s="40">
        <v>39094.99</v>
      </c>
      <c r="D51" s="37">
        <v>540000</v>
      </c>
      <c r="E51" s="40">
        <v>1375131.24</v>
      </c>
      <c r="F51" s="53">
        <f t="shared" si="2"/>
        <v>3517.4103894130681</v>
      </c>
      <c r="G51" s="53">
        <f t="shared" si="3"/>
        <v>254.65393333333336</v>
      </c>
    </row>
    <row r="52" spans="1:7" ht="30.75" thickBot="1" x14ac:dyDescent="0.3">
      <c r="A52" s="38">
        <v>6332</v>
      </c>
      <c r="B52" s="39" t="s">
        <v>41</v>
      </c>
      <c r="C52" s="40">
        <v>50000</v>
      </c>
      <c r="D52" s="37">
        <v>1200000</v>
      </c>
      <c r="E52" s="40">
        <v>100000</v>
      </c>
      <c r="F52" s="53">
        <f t="shared" si="2"/>
        <v>200</v>
      </c>
      <c r="G52" s="53">
        <f t="shared" si="3"/>
        <v>8.3333333333333321</v>
      </c>
    </row>
    <row r="53" spans="1:7" ht="45.75" thickBot="1" x14ac:dyDescent="0.3">
      <c r="A53" s="41">
        <v>634</v>
      </c>
      <c r="B53" s="42" t="s">
        <v>42</v>
      </c>
      <c r="C53" s="43">
        <v>2944.92</v>
      </c>
      <c r="D53" s="43">
        <v>600500</v>
      </c>
      <c r="E53" s="43">
        <v>352493.8</v>
      </c>
      <c r="F53" s="43">
        <f t="shared" si="2"/>
        <v>11969.554351221765</v>
      </c>
      <c r="G53" s="43">
        <f t="shared" si="3"/>
        <v>58.700049958368027</v>
      </c>
    </row>
    <row r="54" spans="1:7" ht="60.75" thickBot="1" x14ac:dyDescent="0.3">
      <c r="A54" s="38">
        <v>6341</v>
      </c>
      <c r="B54" s="39" t="s">
        <v>43</v>
      </c>
      <c r="C54" s="40">
        <v>2944.92</v>
      </c>
      <c r="D54" s="37">
        <v>600500</v>
      </c>
      <c r="E54" s="40">
        <v>352493.8</v>
      </c>
      <c r="F54" s="53">
        <f t="shared" si="2"/>
        <v>11969.554351221765</v>
      </c>
      <c r="G54" s="53">
        <f t="shared" si="3"/>
        <v>58.700049958368027</v>
      </c>
    </row>
    <row r="55" spans="1:7" ht="45.75" thickBot="1" x14ac:dyDescent="0.3">
      <c r="A55" s="41">
        <v>638</v>
      </c>
      <c r="B55" s="42" t="s">
        <v>45</v>
      </c>
      <c r="C55" s="43">
        <v>0</v>
      </c>
      <c r="D55" s="43">
        <v>1900000</v>
      </c>
      <c r="E55" s="43">
        <v>1920332.03</v>
      </c>
      <c r="F55" s="43">
        <v>0</v>
      </c>
      <c r="G55" s="43">
        <f t="shared" si="3"/>
        <v>101.07010684210526</v>
      </c>
    </row>
    <row r="56" spans="1:7" ht="60.75" thickBot="1" x14ac:dyDescent="0.3">
      <c r="A56" s="38">
        <v>6381</v>
      </c>
      <c r="B56" s="39" t="s">
        <v>46</v>
      </c>
      <c r="C56" s="40">
        <v>0</v>
      </c>
      <c r="D56" s="37">
        <v>1900000</v>
      </c>
      <c r="E56" s="40">
        <v>1920332.03</v>
      </c>
      <c r="F56" s="53">
        <v>0</v>
      </c>
      <c r="G56" s="53">
        <f t="shared" si="3"/>
        <v>101.07010684210526</v>
      </c>
    </row>
    <row r="57" spans="1:7" ht="30.75" thickBot="1" x14ac:dyDescent="0.3">
      <c r="A57" s="44">
        <v>64</v>
      </c>
      <c r="B57" s="45" t="s">
        <v>48</v>
      </c>
      <c r="C57" s="46">
        <f>C58+C61</f>
        <v>57803.1</v>
      </c>
      <c r="D57" s="46">
        <f t="shared" ref="D57:E57" si="8">D58+D61</f>
        <v>532000</v>
      </c>
      <c r="E57" s="46">
        <f t="shared" si="8"/>
        <v>217635.82</v>
      </c>
      <c r="F57" s="46">
        <f t="shared" si="2"/>
        <v>376.51236698377772</v>
      </c>
      <c r="G57" s="46">
        <f t="shared" si="3"/>
        <v>40.908988721804512</v>
      </c>
    </row>
    <row r="58" spans="1:7" ht="45.75" thickBot="1" x14ac:dyDescent="0.3">
      <c r="A58" s="41">
        <v>641</v>
      </c>
      <c r="B58" s="42" t="s">
        <v>49</v>
      </c>
      <c r="C58" s="43">
        <f>SUM(C59:C60)</f>
        <v>24.16</v>
      </c>
      <c r="D58" s="43">
        <f t="shared" ref="D58:E58" si="9">SUM(D59:D60)</f>
        <v>5000</v>
      </c>
      <c r="E58" s="50">
        <f t="shared" si="9"/>
        <v>72.78</v>
      </c>
      <c r="F58" s="43">
        <f t="shared" si="2"/>
        <v>301.24172185430467</v>
      </c>
      <c r="G58" s="43">
        <f t="shared" si="3"/>
        <v>1.4556</v>
      </c>
    </row>
    <row r="59" spans="1:7" ht="60.75" thickBot="1" x14ac:dyDescent="0.3">
      <c r="A59" s="38">
        <v>6413</v>
      </c>
      <c r="B59" s="39" t="s">
        <v>50</v>
      </c>
      <c r="C59" s="40">
        <v>24.16</v>
      </c>
      <c r="D59" s="37">
        <v>4000</v>
      </c>
      <c r="E59" s="40">
        <v>72.78</v>
      </c>
      <c r="F59" s="53">
        <f t="shared" si="2"/>
        <v>301.24172185430467</v>
      </c>
      <c r="G59" s="53">
        <f t="shared" si="3"/>
        <v>1.8194999999999999</v>
      </c>
    </row>
    <row r="60" spans="1:7" ht="30.75" thickBot="1" x14ac:dyDescent="0.3">
      <c r="A60" s="38">
        <v>6414</v>
      </c>
      <c r="B60" s="39" t="s">
        <v>51</v>
      </c>
      <c r="C60" s="40">
        <v>0</v>
      </c>
      <c r="D60" s="37">
        <v>1000</v>
      </c>
      <c r="E60" s="40">
        <v>0</v>
      </c>
      <c r="F60" s="53">
        <v>0</v>
      </c>
      <c r="G60" s="53">
        <f t="shared" si="3"/>
        <v>0</v>
      </c>
    </row>
    <row r="61" spans="1:7" ht="45.75" thickBot="1" x14ac:dyDescent="0.3">
      <c r="A61" s="41">
        <v>642</v>
      </c>
      <c r="B61" s="42" t="s">
        <v>52</v>
      </c>
      <c r="C61" s="43">
        <f>SUM(C62:C65)</f>
        <v>57778.939999999995</v>
      </c>
      <c r="D61" s="43">
        <f t="shared" ref="D61:E61" si="10">SUM(D62:D65)</f>
        <v>527000</v>
      </c>
      <c r="E61" s="43">
        <f t="shared" si="10"/>
        <v>217563.04</v>
      </c>
      <c r="F61" s="43">
        <f t="shared" si="2"/>
        <v>376.54384106042795</v>
      </c>
      <c r="G61" s="43">
        <f t="shared" si="3"/>
        <v>41.283309297912716</v>
      </c>
    </row>
    <row r="62" spans="1:7" ht="30.75" thickBot="1" x14ac:dyDescent="0.3">
      <c r="A62" s="38">
        <v>6421</v>
      </c>
      <c r="B62" s="39" t="s">
        <v>53</v>
      </c>
      <c r="C62" s="40">
        <v>5596.49</v>
      </c>
      <c r="D62" s="37">
        <v>225000</v>
      </c>
      <c r="E62" s="40">
        <v>3340.54</v>
      </c>
      <c r="F62" s="53">
        <f t="shared" si="2"/>
        <v>59.689912784620361</v>
      </c>
      <c r="G62" s="53">
        <f t="shared" si="3"/>
        <v>1.4846844444444445</v>
      </c>
    </row>
    <row r="63" spans="1:7" ht="45.75" thickBot="1" x14ac:dyDescent="0.3">
      <c r="A63" s="38">
        <v>6422</v>
      </c>
      <c r="B63" s="39" t="s">
        <v>54</v>
      </c>
      <c r="C63" s="40">
        <v>52182.45</v>
      </c>
      <c r="D63" s="37">
        <v>290000</v>
      </c>
      <c r="E63" s="40">
        <v>214222.5</v>
      </c>
      <c r="F63" s="53">
        <f t="shared" si="2"/>
        <v>410.52595269099095</v>
      </c>
      <c r="G63" s="53">
        <f t="shared" si="3"/>
        <v>73.869827586206895</v>
      </c>
    </row>
    <row r="64" spans="1:7" ht="45.75" thickBot="1" x14ac:dyDescent="0.3">
      <c r="A64" s="38">
        <v>6423</v>
      </c>
      <c r="B64" s="39" t="s">
        <v>55</v>
      </c>
      <c r="C64" s="40">
        <v>0</v>
      </c>
      <c r="D64" s="40">
        <v>2000</v>
      </c>
      <c r="E64" s="40">
        <v>0</v>
      </c>
      <c r="F64" s="53">
        <v>0</v>
      </c>
      <c r="G64" s="53">
        <f t="shared" si="3"/>
        <v>0</v>
      </c>
    </row>
    <row r="65" spans="1:7" ht="45.75" thickBot="1" x14ac:dyDescent="0.3">
      <c r="A65" s="38">
        <v>6429</v>
      </c>
      <c r="B65" s="39" t="s">
        <v>55</v>
      </c>
      <c r="C65" s="40">
        <v>0</v>
      </c>
      <c r="D65" s="37">
        <v>10000</v>
      </c>
      <c r="E65" s="40">
        <v>0</v>
      </c>
      <c r="F65" s="53">
        <v>0</v>
      </c>
      <c r="G65" s="53">
        <f t="shared" si="3"/>
        <v>0</v>
      </c>
    </row>
    <row r="66" spans="1:7" ht="75.75" thickBot="1" x14ac:dyDescent="0.3">
      <c r="A66" s="44">
        <v>65</v>
      </c>
      <c r="B66" s="45" t="s">
        <v>56</v>
      </c>
      <c r="C66" s="46">
        <f>C67+C71+C75</f>
        <v>149456.15000000002</v>
      </c>
      <c r="D66" s="46">
        <f t="shared" ref="D66:E66" si="11">D67+D71+D75</f>
        <v>381000</v>
      </c>
      <c r="E66" s="46">
        <f t="shared" si="11"/>
        <v>232278.69</v>
      </c>
      <c r="F66" s="46">
        <f t="shared" si="2"/>
        <v>155.41594641639034</v>
      </c>
      <c r="G66" s="46">
        <f t="shared" si="3"/>
        <v>60.965535433070869</v>
      </c>
    </row>
    <row r="67" spans="1:7" ht="45.75" thickBot="1" x14ac:dyDescent="0.3">
      <c r="A67" s="41">
        <v>651</v>
      </c>
      <c r="B67" s="42" t="s">
        <v>57</v>
      </c>
      <c r="C67" s="43">
        <f>SUM(C68:C70)</f>
        <v>76834.880000000005</v>
      </c>
      <c r="D67" s="43">
        <f t="shared" ref="D67:E67" si="12">SUM(D68:D70)</f>
        <v>100000</v>
      </c>
      <c r="E67" s="43">
        <f t="shared" si="12"/>
        <v>80979.88</v>
      </c>
      <c r="F67" s="43">
        <f t="shared" si="2"/>
        <v>105.39468533041243</v>
      </c>
      <c r="G67" s="43">
        <f t="shared" si="3"/>
        <v>80.979880000000009</v>
      </c>
    </row>
    <row r="68" spans="1:7" ht="60.75" thickBot="1" x14ac:dyDescent="0.3">
      <c r="A68" s="38">
        <v>6512</v>
      </c>
      <c r="B68" s="39" t="s">
        <v>58</v>
      </c>
      <c r="C68" s="40">
        <v>5955</v>
      </c>
      <c r="D68" s="37">
        <v>15000</v>
      </c>
      <c r="E68" s="40">
        <v>80679.88</v>
      </c>
      <c r="F68" s="53">
        <f t="shared" si="2"/>
        <v>1354.8258606213267</v>
      </c>
      <c r="G68" s="53">
        <f t="shared" si="3"/>
        <v>537.86586666666676</v>
      </c>
    </row>
    <row r="69" spans="1:7" ht="30.75" thickBot="1" x14ac:dyDescent="0.3">
      <c r="A69" s="38">
        <v>6513</v>
      </c>
      <c r="B69" s="39" t="s">
        <v>59</v>
      </c>
      <c r="C69" s="40">
        <v>0</v>
      </c>
      <c r="D69" s="37">
        <v>15000</v>
      </c>
      <c r="E69" s="40">
        <v>0</v>
      </c>
      <c r="F69" s="53">
        <v>0</v>
      </c>
      <c r="G69" s="53">
        <f t="shared" si="3"/>
        <v>0</v>
      </c>
    </row>
    <row r="70" spans="1:7" ht="30.75" thickBot="1" x14ac:dyDescent="0.3">
      <c r="A70" s="38">
        <v>6514</v>
      </c>
      <c r="B70" s="39" t="s">
        <v>79</v>
      </c>
      <c r="C70" s="40">
        <v>70879.88</v>
      </c>
      <c r="D70" s="37">
        <v>70000</v>
      </c>
      <c r="E70" s="40">
        <v>300</v>
      </c>
      <c r="F70" s="53">
        <f t="shared" si="2"/>
        <v>0.42325128089945968</v>
      </c>
      <c r="G70" s="53">
        <f t="shared" si="3"/>
        <v>0.4285714285714286</v>
      </c>
    </row>
    <row r="71" spans="1:7" ht="45.75" thickBot="1" x14ac:dyDescent="0.3">
      <c r="A71" s="41">
        <v>652</v>
      </c>
      <c r="B71" s="42" t="s">
        <v>60</v>
      </c>
      <c r="C71" s="43">
        <f>SUM(C72:C74)</f>
        <v>806.56999999999994</v>
      </c>
      <c r="D71" s="43">
        <v>121000</v>
      </c>
      <c r="E71" s="43">
        <f t="shared" ref="E71" si="13">SUM(E72:E74)</f>
        <v>12660.3</v>
      </c>
      <c r="F71" s="43">
        <f t="shared" si="2"/>
        <v>1569.6467758533049</v>
      </c>
      <c r="G71" s="43">
        <f t="shared" si="3"/>
        <v>10.463057851239668</v>
      </c>
    </row>
    <row r="72" spans="1:7" ht="30.75" thickBot="1" x14ac:dyDescent="0.3">
      <c r="A72" s="38">
        <v>6522</v>
      </c>
      <c r="B72" s="39" t="s">
        <v>80</v>
      </c>
      <c r="C72" s="40">
        <v>442.65</v>
      </c>
      <c r="D72" s="37">
        <v>1000</v>
      </c>
      <c r="E72" s="40">
        <v>53.4</v>
      </c>
      <c r="F72" s="53">
        <f t="shared" si="2"/>
        <v>12.06370721789224</v>
      </c>
      <c r="G72" s="53">
        <f t="shared" si="3"/>
        <v>5.34</v>
      </c>
    </row>
    <row r="73" spans="1:7" ht="15.75" thickBot="1" x14ac:dyDescent="0.3">
      <c r="A73" s="38">
        <v>6524</v>
      </c>
      <c r="B73" s="39" t="s">
        <v>62</v>
      </c>
      <c r="C73" s="40">
        <v>363.92</v>
      </c>
      <c r="D73" s="37">
        <v>100000</v>
      </c>
      <c r="E73" s="40">
        <v>12606.9</v>
      </c>
      <c r="F73" s="53">
        <f t="shared" si="2"/>
        <v>3464.195427566498</v>
      </c>
      <c r="G73" s="53">
        <f t="shared" si="3"/>
        <v>12.6069</v>
      </c>
    </row>
    <row r="74" spans="1:7" ht="45.75" thickBot="1" x14ac:dyDescent="0.3">
      <c r="A74" s="38">
        <v>6526</v>
      </c>
      <c r="B74" s="39" t="s">
        <v>63</v>
      </c>
      <c r="C74" s="40">
        <v>0</v>
      </c>
      <c r="D74" s="37">
        <v>10000</v>
      </c>
      <c r="E74" s="40">
        <v>0</v>
      </c>
      <c r="F74" s="53">
        <v>0</v>
      </c>
      <c r="G74" s="53">
        <f t="shared" si="3"/>
        <v>0</v>
      </c>
    </row>
    <row r="75" spans="1:7" ht="45.75" thickBot="1" x14ac:dyDescent="0.3">
      <c r="A75" s="41">
        <v>653</v>
      </c>
      <c r="B75" s="42" t="s">
        <v>64</v>
      </c>
      <c r="C75" s="43">
        <f>SUM(C76:C77)</f>
        <v>71814.7</v>
      </c>
      <c r="D75" s="43">
        <f t="shared" ref="D75:E75" si="14">SUM(D76:D77)</f>
        <v>160000</v>
      </c>
      <c r="E75" s="43">
        <f t="shared" si="14"/>
        <v>138638.51</v>
      </c>
      <c r="F75" s="43">
        <f t="shared" si="2"/>
        <v>193.05032256627129</v>
      </c>
      <c r="G75" s="43">
        <f t="shared" si="3"/>
        <v>86.649068749999998</v>
      </c>
    </row>
    <row r="76" spans="1:7" ht="30.75" thickBot="1" x14ac:dyDescent="0.3">
      <c r="A76" s="38">
        <v>6531</v>
      </c>
      <c r="B76" s="39" t="s">
        <v>65</v>
      </c>
      <c r="C76" s="40">
        <v>0</v>
      </c>
      <c r="D76" s="37">
        <v>10000</v>
      </c>
      <c r="E76" s="40">
        <v>3562.48</v>
      </c>
      <c r="F76" s="53">
        <v>0</v>
      </c>
      <c r="G76" s="53">
        <f t="shared" si="3"/>
        <v>35.6248</v>
      </c>
    </row>
    <row r="77" spans="1:7" ht="30.75" thickBot="1" x14ac:dyDescent="0.3">
      <c r="A77" s="38">
        <v>6532</v>
      </c>
      <c r="B77" s="39" t="s">
        <v>66</v>
      </c>
      <c r="C77" s="40">
        <v>71814.7</v>
      </c>
      <c r="D77" s="37">
        <v>150000</v>
      </c>
      <c r="E77" s="40">
        <v>135076.03</v>
      </c>
      <c r="F77" s="53">
        <f t="shared" si="2"/>
        <v>188.08966687878666</v>
      </c>
      <c r="G77" s="53">
        <f t="shared" si="3"/>
        <v>90.050686666666664</v>
      </c>
    </row>
    <row r="78" spans="1:7" ht="15.75" thickBot="1" x14ac:dyDescent="0.3">
      <c r="A78" s="44">
        <v>66</v>
      </c>
      <c r="B78" s="45" t="s">
        <v>67</v>
      </c>
      <c r="C78" s="46">
        <v>0</v>
      </c>
      <c r="D78" s="46">
        <f>D79+D81</f>
        <v>1500</v>
      </c>
      <c r="E78" s="46">
        <f>E79+E81</f>
        <v>0</v>
      </c>
      <c r="F78" s="46">
        <v>0</v>
      </c>
      <c r="G78" s="46">
        <f t="shared" si="3"/>
        <v>0</v>
      </c>
    </row>
    <row r="79" spans="1:7" ht="15.75" thickBot="1" x14ac:dyDescent="0.3">
      <c r="A79" s="41">
        <v>662</v>
      </c>
      <c r="B79" s="42" t="s">
        <v>81</v>
      </c>
      <c r="C79" s="43">
        <v>0</v>
      </c>
      <c r="D79" s="43">
        <v>1000</v>
      </c>
      <c r="E79" s="43">
        <v>0</v>
      </c>
      <c r="F79" s="43">
        <v>0</v>
      </c>
      <c r="G79" s="43">
        <f t="shared" si="3"/>
        <v>0</v>
      </c>
    </row>
    <row r="80" spans="1:7" ht="45.75" thickBot="1" x14ac:dyDescent="0.3">
      <c r="A80" s="38">
        <v>6627</v>
      </c>
      <c r="B80" s="39" t="s">
        <v>82</v>
      </c>
      <c r="C80" s="40">
        <v>0</v>
      </c>
      <c r="D80" s="40">
        <v>1000</v>
      </c>
      <c r="E80" s="40">
        <v>0</v>
      </c>
      <c r="F80" s="53">
        <v>0</v>
      </c>
      <c r="G80" s="53">
        <f t="shared" si="3"/>
        <v>0</v>
      </c>
    </row>
    <row r="81" spans="1:13" ht="30.75" thickBot="1" x14ac:dyDescent="0.3">
      <c r="A81" s="41">
        <v>663</v>
      </c>
      <c r="B81" s="42" t="s">
        <v>87</v>
      </c>
      <c r="C81" s="43"/>
      <c r="D81" s="43">
        <v>500</v>
      </c>
      <c r="E81" s="43">
        <v>0</v>
      </c>
      <c r="F81" s="43">
        <v>0</v>
      </c>
      <c r="G81" s="43">
        <f t="shared" si="3"/>
        <v>0</v>
      </c>
      <c r="M81" s="148"/>
    </row>
    <row r="82" spans="1:13" ht="30.75" thickBot="1" x14ac:dyDescent="0.3">
      <c r="A82" s="38">
        <v>6631</v>
      </c>
      <c r="B82" s="39" t="s">
        <v>87</v>
      </c>
      <c r="C82" s="40"/>
      <c r="D82" s="40">
        <v>500</v>
      </c>
      <c r="E82" s="40">
        <v>0</v>
      </c>
      <c r="F82" s="53">
        <v>0</v>
      </c>
      <c r="G82" s="53">
        <f t="shared" si="3"/>
        <v>0</v>
      </c>
    </row>
    <row r="83" spans="1:13" ht="45.75" thickBot="1" x14ac:dyDescent="0.3">
      <c r="A83" s="47">
        <v>7</v>
      </c>
      <c r="B83" s="48" t="s">
        <v>70</v>
      </c>
      <c r="C83" s="49">
        <f>C84+C87</f>
        <v>121046.36</v>
      </c>
      <c r="D83" s="49">
        <f t="shared" ref="D83:E83" si="15">D84+D87</f>
        <v>515000</v>
      </c>
      <c r="E83" s="49">
        <f t="shared" si="15"/>
        <v>695341.85</v>
      </c>
      <c r="F83" s="49">
        <f t="shared" si="2"/>
        <v>574.44259373020384</v>
      </c>
      <c r="G83" s="49">
        <f t="shared" si="3"/>
        <v>135.01783495145631</v>
      </c>
    </row>
    <row r="84" spans="1:13" ht="60.75" thickBot="1" x14ac:dyDescent="0.3">
      <c r="A84" s="44">
        <v>71</v>
      </c>
      <c r="B84" s="45" t="s">
        <v>71</v>
      </c>
      <c r="C84" s="46">
        <v>121046.36</v>
      </c>
      <c r="D84" s="46">
        <v>515000</v>
      </c>
      <c r="E84" s="46">
        <v>680341.85</v>
      </c>
      <c r="F84" s="46">
        <f t="shared" si="2"/>
        <v>562.05064737180032</v>
      </c>
      <c r="G84" s="46">
        <f t="shared" si="3"/>
        <v>132.10521359223299</v>
      </c>
    </row>
    <row r="85" spans="1:13" ht="90.75" thickBot="1" x14ac:dyDescent="0.3">
      <c r="A85" s="41">
        <v>711</v>
      </c>
      <c r="B85" s="42" t="s">
        <v>72</v>
      </c>
      <c r="C85" s="43">
        <v>121046.36</v>
      </c>
      <c r="D85" s="43">
        <v>515000</v>
      </c>
      <c r="E85" s="43">
        <v>680341.85</v>
      </c>
      <c r="F85" s="43">
        <f t="shared" si="2"/>
        <v>562.05064737180032</v>
      </c>
      <c r="G85" s="43">
        <f t="shared" si="3"/>
        <v>132.10521359223299</v>
      </c>
    </row>
    <row r="86" spans="1:13" ht="15.75" thickBot="1" x14ac:dyDescent="0.3">
      <c r="A86" s="38">
        <v>7111</v>
      </c>
      <c r="B86" s="39" t="s">
        <v>73</v>
      </c>
      <c r="C86" s="40">
        <v>121046.36</v>
      </c>
      <c r="D86" s="37">
        <v>515000</v>
      </c>
      <c r="E86" s="40">
        <v>680341.85</v>
      </c>
      <c r="F86" s="53">
        <f t="shared" si="2"/>
        <v>562.05064737180032</v>
      </c>
      <c r="G86" s="53">
        <f t="shared" si="3"/>
        <v>132.10521359223299</v>
      </c>
    </row>
    <row r="87" spans="1:13" ht="75.75" thickBot="1" x14ac:dyDescent="0.3">
      <c r="A87" s="44">
        <v>72</v>
      </c>
      <c r="B87" s="45" t="s">
        <v>90</v>
      </c>
      <c r="C87" s="46">
        <v>0</v>
      </c>
      <c r="D87" s="69">
        <v>0</v>
      </c>
      <c r="E87" s="46">
        <v>15000</v>
      </c>
      <c r="F87" s="46">
        <v>0</v>
      </c>
      <c r="G87" s="46">
        <v>0</v>
      </c>
    </row>
    <row r="88" spans="1:13" ht="45.75" thickBot="1" x14ac:dyDescent="0.3">
      <c r="A88" s="41">
        <v>723</v>
      </c>
      <c r="B88" s="42" t="s">
        <v>88</v>
      </c>
      <c r="C88" s="43">
        <v>0</v>
      </c>
      <c r="D88" s="67">
        <v>0</v>
      </c>
      <c r="E88" s="43">
        <v>15000</v>
      </c>
      <c r="F88" s="43">
        <v>0</v>
      </c>
      <c r="G88" s="43">
        <v>0</v>
      </c>
    </row>
    <row r="89" spans="1:13" ht="30.75" thickBot="1" x14ac:dyDescent="0.3">
      <c r="A89" s="51">
        <v>7231</v>
      </c>
      <c r="B89" s="52" t="s">
        <v>89</v>
      </c>
      <c r="C89" s="53">
        <v>0</v>
      </c>
      <c r="D89" s="68">
        <v>0</v>
      </c>
      <c r="E89" s="53">
        <v>15000</v>
      </c>
      <c r="F89" s="43">
        <v>0</v>
      </c>
      <c r="G89" s="43">
        <v>0</v>
      </c>
    </row>
    <row r="90" spans="1:13" ht="15.75" thickBot="1" x14ac:dyDescent="0.3">
      <c r="A90" s="61" t="s">
        <v>86</v>
      </c>
      <c r="B90" s="59"/>
      <c r="C90" s="60">
        <f>C83+C36</f>
        <v>2283858.86</v>
      </c>
      <c r="D90" s="60">
        <f>D83+D36</f>
        <v>12064200</v>
      </c>
      <c r="E90" s="60">
        <f>E83+E36</f>
        <v>5442497.9200000009</v>
      </c>
      <c r="F90" s="49">
        <f t="shared" si="2"/>
        <v>238.30272593990335</v>
      </c>
      <c r="G90" s="49">
        <f t="shared" si="3"/>
        <v>45.112795875399954</v>
      </c>
    </row>
    <row r="91" spans="1:13" x14ac:dyDescent="0.25">
      <c r="A91" s="132"/>
      <c r="B91" s="133"/>
      <c r="C91" s="134"/>
      <c r="D91" s="134"/>
      <c r="E91" s="134"/>
      <c r="F91" s="135"/>
      <c r="G91" s="134"/>
    </row>
    <row r="93" spans="1:13" ht="15.75" thickBot="1" x14ac:dyDescent="0.3">
      <c r="A93" s="78" t="s">
        <v>122</v>
      </c>
    </row>
    <row r="94" spans="1:13" ht="30.75" thickBot="1" x14ac:dyDescent="0.3">
      <c r="A94" s="54" t="s">
        <v>22</v>
      </c>
      <c r="B94" s="55" t="s">
        <v>23</v>
      </c>
      <c r="C94" s="56" t="s">
        <v>26</v>
      </c>
      <c r="D94" s="56" t="s">
        <v>75</v>
      </c>
      <c r="E94" s="56" t="s">
        <v>76</v>
      </c>
      <c r="F94" s="56" t="s">
        <v>256</v>
      </c>
      <c r="G94" s="56" t="s">
        <v>28</v>
      </c>
    </row>
    <row r="95" spans="1:13" ht="15.75" thickBot="1" x14ac:dyDescent="0.3">
      <c r="A95" s="86">
        <v>1</v>
      </c>
      <c r="B95" s="87">
        <v>2</v>
      </c>
      <c r="C95" s="138">
        <v>3</v>
      </c>
      <c r="D95" s="87">
        <v>4</v>
      </c>
      <c r="E95" s="87">
        <v>5</v>
      </c>
      <c r="F95" s="101"/>
      <c r="G95" s="101"/>
    </row>
    <row r="96" spans="1:13" ht="30.75" thickBot="1" x14ac:dyDescent="0.3">
      <c r="A96" s="83">
        <v>3</v>
      </c>
      <c r="B96" s="84" t="s">
        <v>91</v>
      </c>
      <c r="C96" s="85">
        <f>C97+C105+C135+C138+C143+C146+C150</f>
        <v>2355590.0499999998</v>
      </c>
      <c r="D96" s="85">
        <f t="shared" ref="D96:E96" si="16">D97+D105+D135+D138+D143+D146+D150</f>
        <v>7452200</v>
      </c>
      <c r="E96" s="85">
        <f t="shared" si="16"/>
        <v>3354880.16</v>
      </c>
      <c r="F96" s="85">
        <f>E96/C96*100</f>
        <v>142.42207212583534</v>
      </c>
      <c r="G96" s="85">
        <f>E96/D96*100</f>
        <v>45.018654357102598</v>
      </c>
    </row>
    <row r="97" spans="1:7" ht="30.75" thickBot="1" x14ac:dyDescent="0.3">
      <c r="A97" s="88">
        <v>31</v>
      </c>
      <c r="B97" s="89" t="s">
        <v>92</v>
      </c>
      <c r="C97" s="90">
        <f>C98+C101+C103</f>
        <v>884747.74</v>
      </c>
      <c r="D97" s="90">
        <f t="shared" ref="D97:E97" si="17">D98+D101+D103</f>
        <v>3000800</v>
      </c>
      <c r="E97" s="90">
        <f t="shared" si="17"/>
        <v>1716055.6099999999</v>
      </c>
      <c r="F97" s="90">
        <f t="shared" ref="F97:F138" si="18">E97/C97*100</f>
        <v>193.95987493565116</v>
      </c>
      <c r="G97" s="90">
        <f t="shared" ref="G97:G138" si="19">E97/D97*100</f>
        <v>57.186603905625169</v>
      </c>
    </row>
    <row r="98" spans="1:7" ht="15.75" customHeight="1" thickBot="1" x14ac:dyDescent="0.3">
      <c r="A98" s="91">
        <v>311</v>
      </c>
      <c r="B98" s="92" t="s">
        <v>123</v>
      </c>
      <c r="C98" s="93">
        <f>SUM(C99:C100)</f>
        <v>753377.93</v>
      </c>
      <c r="D98" s="93">
        <f t="shared" ref="D98:E98" si="20">SUM(D99:D100)</f>
        <v>2653800</v>
      </c>
      <c r="E98" s="93">
        <f t="shared" si="20"/>
        <v>1450973.96</v>
      </c>
      <c r="F98" s="136">
        <f t="shared" si="18"/>
        <v>192.59576133322616</v>
      </c>
      <c r="G98" s="136">
        <f t="shared" si="19"/>
        <v>54.675331976788001</v>
      </c>
    </row>
    <row r="99" spans="1:7" ht="15.75" thickBot="1" x14ac:dyDescent="0.3">
      <c r="A99" s="80">
        <v>3111</v>
      </c>
      <c r="B99" s="72" t="s">
        <v>93</v>
      </c>
      <c r="C99" s="73">
        <v>732577.93</v>
      </c>
      <c r="D99" s="73">
        <v>2503500</v>
      </c>
      <c r="E99" s="73">
        <v>1357263.55</v>
      </c>
      <c r="F99" s="98">
        <f t="shared" si="18"/>
        <v>185.27224127540941</v>
      </c>
      <c r="G99" s="98">
        <f t="shared" si="19"/>
        <v>54.21464150189734</v>
      </c>
    </row>
    <row r="100" spans="1:7" ht="15.75" thickBot="1" x14ac:dyDescent="0.3">
      <c r="A100" s="80">
        <v>3112</v>
      </c>
      <c r="B100" s="72" t="s">
        <v>124</v>
      </c>
      <c r="C100" s="73">
        <v>20800</v>
      </c>
      <c r="D100" s="73">
        <v>150300</v>
      </c>
      <c r="E100" s="73">
        <v>93710.41</v>
      </c>
      <c r="F100" s="98">
        <f t="shared" si="18"/>
        <v>450.5308173076923</v>
      </c>
      <c r="G100" s="98">
        <f t="shared" si="19"/>
        <v>62.348908848968733</v>
      </c>
    </row>
    <row r="101" spans="1:7" ht="30.75" thickBot="1" x14ac:dyDescent="0.3">
      <c r="A101" s="91">
        <v>312</v>
      </c>
      <c r="B101" s="92" t="s">
        <v>94</v>
      </c>
      <c r="C101" s="93">
        <v>9000</v>
      </c>
      <c r="D101" s="93">
        <f>SUM(D102)</f>
        <v>80000</v>
      </c>
      <c r="E101" s="93">
        <f>SUM(E102)</f>
        <v>40000</v>
      </c>
      <c r="F101" s="136">
        <f t="shared" si="18"/>
        <v>444.44444444444446</v>
      </c>
      <c r="G101" s="136">
        <f t="shared" si="19"/>
        <v>50</v>
      </c>
    </row>
    <row r="102" spans="1:7" ht="30.75" thickBot="1" x14ac:dyDescent="0.3">
      <c r="A102" s="80">
        <v>3121</v>
      </c>
      <c r="B102" s="72" t="s">
        <v>125</v>
      </c>
      <c r="C102" s="73">
        <v>9000</v>
      </c>
      <c r="D102" s="73">
        <v>80000</v>
      </c>
      <c r="E102" s="73">
        <v>40000</v>
      </c>
      <c r="F102" s="98">
        <f t="shared" si="18"/>
        <v>444.44444444444446</v>
      </c>
      <c r="G102" s="98">
        <f t="shared" si="19"/>
        <v>50</v>
      </c>
    </row>
    <row r="103" spans="1:7" ht="15.75" thickBot="1" x14ac:dyDescent="0.3">
      <c r="A103" s="91">
        <v>313</v>
      </c>
      <c r="B103" s="92" t="s">
        <v>95</v>
      </c>
      <c r="C103" s="93">
        <v>122369.81</v>
      </c>
      <c r="D103" s="93">
        <f>SUM(D104)</f>
        <v>267000</v>
      </c>
      <c r="E103" s="93">
        <f>SUM(E104)</f>
        <v>225081.65</v>
      </c>
      <c r="F103" s="136">
        <f t="shared" si="18"/>
        <v>183.93560470511477</v>
      </c>
      <c r="G103" s="136">
        <f t="shared" si="19"/>
        <v>84.300243445692885</v>
      </c>
    </row>
    <row r="104" spans="1:7" ht="60.75" thickBot="1" x14ac:dyDescent="0.3">
      <c r="A104" s="80">
        <v>3132</v>
      </c>
      <c r="B104" s="72" t="s">
        <v>126</v>
      </c>
      <c r="C104" s="73">
        <v>122369.81</v>
      </c>
      <c r="D104" s="73">
        <v>267000</v>
      </c>
      <c r="E104" s="73">
        <v>225081.65</v>
      </c>
      <c r="F104" s="98">
        <f t="shared" si="18"/>
        <v>183.93560470511477</v>
      </c>
      <c r="G104" s="98">
        <f t="shared" si="19"/>
        <v>84.300243445692885</v>
      </c>
    </row>
    <row r="105" spans="1:7" ht="30.75" thickBot="1" x14ac:dyDescent="0.3">
      <c r="A105" s="79">
        <v>32</v>
      </c>
      <c r="B105" s="70" t="s">
        <v>96</v>
      </c>
      <c r="C105" s="71">
        <f>C106+C111+C116+C125+C127</f>
        <v>1069352.8799999999</v>
      </c>
      <c r="D105" s="71">
        <f t="shared" ref="D105:E105" si="21">D106+D111+D116+D125+D127</f>
        <v>2773200</v>
      </c>
      <c r="E105" s="71">
        <f t="shared" si="21"/>
        <v>1034597.5800000001</v>
      </c>
      <c r="F105" s="85">
        <f t="shared" si="18"/>
        <v>96.749875494794594</v>
      </c>
      <c r="G105" s="85">
        <f t="shared" si="19"/>
        <v>37.30699480744267</v>
      </c>
    </row>
    <row r="106" spans="1:7" ht="30.75" thickBot="1" x14ac:dyDescent="0.3">
      <c r="A106" s="91">
        <v>321</v>
      </c>
      <c r="B106" s="92" t="s">
        <v>97</v>
      </c>
      <c r="C106" s="93">
        <f>SUM(C107:C110)</f>
        <v>102316.44</v>
      </c>
      <c r="D106" s="93">
        <f t="shared" ref="D106:E106" si="22">SUM(D107:D110)</f>
        <v>265300</v>
      </c>
      <c r="E106" s="93">
        <f t="shared" si="22"/>
        <v>51761.149999999994</v>
      </c>
      <c r="F106" s="136">
        <f t="shared" si="18"/>
        <v>50.589279689559163</v>
      </c>
      <c r="G106" s="136">
        <f>E106/D106*100</f>
        <v>19.510422163588391</v>
      </c>
    </row>
    <row r="107" spans="1:7" ht="30.75" thickBot="1" x14ac:dyDescent="0.3">
      <c r="A107" s="80">
        <v>3211</v>
      </c>
      <c r="B107" s="72" t="s">
        <v>127</v>
      </c>
      <c r="C107" s="73">
        <v>2775.01</v>
      </c>
      <c r="D107" s="73">
        <v>32000</v>
      </c>
      <c r="E107" s="73">
        <v>1461.4</v>
      </c>
      <c r="F107" s="98">
        <f t="shared" si="18"/>
        <v>52.66287328694311</v>
      </c>
      <c r="G107" s="98">
        <f t="shared" si="19"/>
        <v>4.5668750000000005</v>
      </c>
    </row>
    <row r="108" spans="1:7" ht="30.75" thickBot="1" x14ac:dyDescent="0.3">
      <c r="A108" s="80">
        <v>3212</v>
      </c>
      <c r="B108" s="72" t="s">
        <v>128</v>
      </c>
      <c r="C108" s="73">
        <v>25230.799999999999</v>
      </c>
      <c r="D108" s="73">
        <v>111000</v>
      </c>
      <c r="E108" s="73">
        <v>42552.95</v>
      </c>
      <c r="F108" s="98">
        <f t="shared" si="18"/>
        <v>168.65477907953769</v>
      </c>
      <c r="G108" s="98">
        <f t="shared" si="19"/>
        <v>38.335990990990986</v>
      </c>
    </row>
    <row r="109" spans="1:7" ht="15.75" thickBot="1" x14ac:dyDescent="0.3">
      <c r="A109" s="80">
        <v>3213</v>
      </c>
      <c r="B109" s="72" t="s">
        <v>129</v>
      </c>
      <c r="C109" s="73">
        <v>37975</v>
      </c>
      <c r="D109" s="73">
        <v>62000</v>
      </c>
      <c r="E109" s="73">
        <v>4295.2</v>
      </c>
      <c r="F109" s="98">
        <f t="shared" si="18"/>
        <v>11.310599078341014</v>
      </c>
      <c r="G109" s="98">
        <f t="shared" si="19"/>
        <v>6.927741935483871</v>
      </c>
    </row>
    <row r="110" spans="1:7" ht="45.75" thickBot="1" x14ac:dyDescent="0.3">
      <c r="A110" s="80">
        <v>3214</v>
      </c>
      <c r="B110" s="72" t="s">
        <v>130</v>
      </c>
      <c r="C110" s="73">
        <v>36335.629999999997</v>
      </c>
      <c r="D110" s="73">
        <v>60300</v>
      </c>
      <c r="E110" s="73">
        <v>3451.6</v>
      </c>
      <c r="F110" s="98">
        <f t="shared" si="18"/>
        <v>9.499216058728031</v>
      </c>
      <c r="G110" s="98">
        <f t="shared" si="19"/>
        <v>5.7240464344941957</v>
      </c>
    </row>
    <row r="111" spans="1:7" ht="45.75" thickBot="1" x14ac:dyDescent="0.3">
      <c r="A111" s="91">
        <v>322</v>
      </c>
      <c r="B111" s="92" t="s">
        <v>98</v>
      </c>
      <c r="C111" s="93">
        <f>SUM(C112:C115)</f>
        <v>315897</v>
      </c>
      <c r="D111" s="93">
        <f>SUM(D112:D115)</f>
        <v>628000</v>
      </c>
      <c r="E111" s="93">
        <f>SUM(E112:E115)</f>
        <v>305493.43</v>
      </c>
      <c r="F111" s="136">
        <f t="shared" si="18"/>
        <v>96.706657549770966</v>
      </c>
      <c r="G111" s="136">
        <f t="shared" si="19"/>
        <v>48.64545063694267</v>
      </c>
    </row>
    <row r="112" spans="1:7" ht="30.75" thickBot="1" x14ac:dyDescent="0.3">
      <c r="A112" s="80">
        <v>3221</v>
      </c>
      <c r="B112" s="72" t="s">
        <v>131</v>
      </c>
      <c r="C112" s="73">
        <v>82080.800000000003</v>
      </c>
      <c r="D112" s="73">
        <v>168000</v>
      </c>
      <c r="E112" s="73">
        <v>80748.929999999993</v>
      </c>
      <c r="F112" s="98">
        <f t="shared" si="18"/>
        <v>98.377367179657099</v>
      </c>
      <c r="G112" s="98">
        <f t="shared" si="19"/>
        <v>48.064839285714285</v>
      </c>
    </row>
    <row r="113" spans="1:7" ht="15.75" thickBot="1" x14ac:dyDescent="0.3">
      <c r="A113" s="80">
        <v>3223</v>
      </c>
      <c r="B113" s="72" t="s">
        <v>132</v>
      </c>
      <c r="C113" s="73">
        <v>203911.94</v>
      </c>
      <c r="D113" s="73">
        <v>420000</v>
      </c>
      <c r="E113" s="73">
        <v>206300.62</v>
      </c>
      <c r="F113" s="98">
        <f t="shared" si="18"/>
        <v>101.1714272347171</v>
      </c>
      <c r="G113" s="98">
        <f t="shared" si="19"/>
        <v>49.119195238095237</v>
      </c>
    </row>
    <row r="114" spans="1:7" ht="30.75" thickBot="1" x14ac:dyDescent="0.3">
      <c r="A114" s="80">
        <v>3225</v>
      </c>
      <c r="B114" s="72" t="s">
        <v>133</v>
      </c>
      <c r="C114" s="73">
        <v>28194.26</v>
      </c>
      <c r="D114" s="73">
        <v>35000</v>
      </c>
      <c r="E114" s="73">
        <v>16801.38</v>
      </c>
      <c r="F114" s="98">
        <f t="shared" si="18"/>
        <v>59.591491317736313</v>
      </c>
      <c r="G114" s="98">
        <f t="shared" si="19"/>
        <v>48.00394285714286</v>
      </c>
    </row>
    <row r="115" spans="1:7" ht="45.75" thickBot="1" x14ac:dyDescent="0.3">
      <c r="A115" s="80">
        <v>3227</v>
      </c>
      <c r="B115" s="72" t="s">
        <v>134</v>
      </c>
      <c r="C115" s="73">
        <v>1710</v>
      </c>
      <c r="D115" s="73">
        <v>5000</v>
      </c>
      <c r="E115" s="73">
        <v>1642.5</v>
      </c>
      <c r="F115" s="98">
        <f t="shared" si="18"/>
        <v>96.05263157894737</v>
      </c>
      <c r="G115" s="98">
        <f t="shared" si="19"/>
        <v>32.85</v>
      </c>
    </row>
    <row r="116" spans="1:7" ht="15.75" thickBot="1" x14ac:dyDescent="0.3">
      <c r="A116" s="91">
        <v>323</v>
      </c>
      <c r="B116" s="92" t="s">
        <v>99</v>
      </c>
      <c r="C116" s="93">
        <f>SUM(C117:C124)</f>
        <v>488894.33999999991</v>
      </c>
      <c r="D116" s="93">
        <f t="shared" ref="D116:E116" si="23">SUM(D117:D124)</f>
        <v>1339900</v>
      </c>
      <c r="E116" s="93">
        <f t="shared" si="23"/>
        <v>449664.57000000007</v>
      </c>
      <c r="F116" s="136">
        <f t="shared" si="18"/>
        <v>91.975818333261984</v>
      </c>
      <c r="G116" s="136">
        <f t="shared" si="19"/>
        <v>33.559561907605051</v>
      </c>
    </row>
    <row r="117" spans="1:7" ht="30.75" thickBot="1" x14ac:dyDescent="0.3">
      <c r="A117" s="94">
        <v>3231</v>
      </c>
      <c r="B117" s="95" t="s">
        <v>135</v>
      </c>
      <c r="C117" s="96">
        <v>17471.77</v>
      </c>
      <c r="D117" s="96">
        <v>57000</v>
      </c>
      <c r="E117" s="96">
        <v>17484.64</v>
      </c>
      <c r="F117" s="98">
        <f t="shared" si="18"/>
        <v>100.07366168396219</v>
      </c>
      <c r="G117" s="98">
        <f t="shared" si="19"/>
        <v>30.674807017543859</v>
      </c>
    </row>
    <row r="118" spans="1:7" ht="45.75" thickBot="1" x14ac:dyDescent="0.3">
      <c r="A118" s="94">
        <v>3232</v>
      </c>
      <c r="B118" s="95" t="s">
        <v>136</v>
      </c>
      <c r="C118" s="96">
        <v>188225.63</v>
      </c>
      <c r="D118" s="96">
        <v>235000</v>
      </c>
      <c r="E118" s="96">
        <v>124813</v>
      </c>
      <c r="F118" s="98">
        <f t="shared" si="18"/>
        <v>66.31031066279337</v>
      </c>
      <c r="G118" s="98">
        <f t="shared" si="19"/>
        <v>53.111914893617019</v>
      </c>
    </row>
    <row r="119" spans="1:7" ht="30.75" thickBot="1" x14ac:dyDescent="0.3">
      <c r="A119" s="94">
        <v>3233</v>
      </c>
      <c r="B119" s="95" t="s">
        <v>137</v>
      </c>
      <c r="C119" s="96">
        <v>31775</v>
      </c>
      <c r="D119" s="96">
        <v>50000</v>
      </c>
      <c r="E119" s="96">
        <v>32096.35</v>
      </c>
      <c r="F119" s="98">
        <f t="shared" si="18"/>
        <v>101.01132966168372</v>
      </c>
      <c r="G119" s="98">
        <f t="shared" si="19"/>
        <v>64.192700000000002</v>
      </c>
    </row>
    <row r="120" spans="1:7" ht="30.75" thickBot="1" x14ac:dyDescent="0.3">
      <c r="A120" s="94">
        <v>3234</v>
      </c>
      <c r="B120" s="95" t="s">
        <v>138</v>
      </c>
      <c r="C120" s="96">
        <v>66738.7</v>
      </c>
      <c r="D120" s="96">
        <v>530900</v>
      </c>
      <c r="E120" s="96">
        <v>136289.22</v>
      </c>
      <c r="F120" s="98">
        <f t="shared" si="18"/>
        <v>204.21317766153669</v>
      </c>
      <c r="G120" s="98">
        <f t="shared" si="19"/>
        <v>25.671354304012056</v>
      </c>
    </row>
    <row r="121" spans="1:7" ht="45.75" thickBot="1" x14ac:dyDescent="0.3">
      <c r="A121" s="94">
        <v>3236</v>
      </c>
      <c r="B121" s="95" t="s">
        <v>139</v>
      </c>
      <c r="C121" s="96">
        <v>55366.34</v>
      </c>
      <c r="D121" s="96">
        <v>112000</v>
      </c>
      <c r="E121" s="96">
        <v>49447.79</v>
      </c>
      <c r="F121" s="98">
        <f t="shared" si="18"/>
        <v>89.310201830209479</v>
      </c>
      <c r="G121" s="98">
        <f t="shared" si="19"/>
        <v>44.149812500000003</v>
      </c>
    </row>
    <row r="122" spans="1:7" ht="30.75" thickBot="1" x14ac:dyDescent="0.3">
      <c r="A122" s="94">
        <v>3237</v>
      </c>
      <c r="B122" s="95" t="s">
        <v>140</v>
      </c>
      <c r="C122" s="96">
        <v>63097.09</v>
      </c>
      <c r="D122" s="96">
        <v>225000</v>
      </c>
      <c r="E122" s="96">
        <v>43811.4</v>
      </c>
      <c r="F122" s="98">
        <f t="shared" si="18"/>
        <v>69.434897869299533</v>
      </c>
      <c r="G122" s="98">
        <f t="shared" si="19"/>
        <v>19.471733333333336</v>
      </c>
    </row>
    <row r="123" spans="1:7" ht="15.75" thickBot="1" x14ac:dyDescent="0.3">
      <c r="A123" s="94">
        <v>3238</v>
      </c>
      <c r="B123" s="95" t="s">
        <v>141</v>
      </c>
      <c r="C123" s="96">
        <v>22415.25</v>
      </c>
      <c r="D123" s="96">
        <v>25000</v>
      </c>
      <c r="E123" s="96">
        <v>13345.27</v>
      </c>
      <c r="F123" s="98">
        <f t="shared" si="18"/>
        <v>59.536565507857375</v>
      </c>
      <c r="G123" s="98">
        <f t="shared" si="19"/>
        <v>53.381080000000004</v>
      </c>
    </row>
    <row r="124" spans="1:7" ht="15.75" thickBot="1" x14ac:dyDescent="0.3">
      <c r="A124" s="94">
        <v>3239</v>
      </c>
      <c r="B124" s="95" t="s">
        <v>142</v>
      </c>
      <c r="C124" s="96">
        <v>43804.56</v>
      </c>
      <c r="D124" s="96">
        <v>105000</v>
      </c>
      <c r="E124" s="96">
        <v>32376.9</v>
      </c>
      <c r="F124" s="98">
        <f t="shared" si="18"/>
        <v>73.912168048257996</v>
      </c>
      <c r="G124" s="98">
        <f t="shared" si="19"/>
        <v>30.835142857142863</v>
      </c>
    </row>
    <row r="125" spans="1:7" ht="45.75" thickBot="1" x14ac:dyDescent="0.3">
      <c r="A125" s="91">
        <v>324</v>
      </c>
      <c r="B125" s="92" t="s">
        <v>100</v>
      </c>
      <c r="C125" s="93">
        <v>340.18</v>
      </c>
      <c r="D125" s="93">
        <v>0</v>
      </c>
      <c r="E125" s="156">
        <v>0</v>
      </c>
      <c r="F125" s="136">
        <f t="shared" si="18"/>
        <v>0</v>
      </c>
      <c r="G125" s="136">
        <v>0</v>
      </c>
    </row>
    <row r="126" spans="1:7" ht="45.75" thickBot="1" x14ac:dyDescent="0.3">
      <c r="A126" s="94">
        <v>3241</v>
      </c>
      <c r="B126" s="95" t="s">
        <v>100</v>
      </c>
      <c r="C126" s="96">
        <v>340.18</v>
      </c>
      <c r="D126" s="96">
        <v>0</v>
      </c>
      <c r="E126" s="155">
        <v>0</v>
      </c>
      <c r="F126" s="98">
        <f t="shared" si="18"/>
        <v>0</v>
      </c>
      <c r="G126" s="98">
        <v>0</v>
      </c>
    </row>
    <row r="127" spans="1:7" ht="60.75" thickBot="1" x14ac:dyDescent="0.3">
      <c r="A127" s="91">
        <v>329</v>
      </c>
      <c r="B127" s="92" t="s">
        <v>101</v>
      </c>
      <c r="C127" s="93">
        <f>SUM(C128:C134)</f>
        <v>161904.92000000001</v>
      </c>
      <c r="D127" s="93">
        <f t="shared" ref="D127:E127" si="24">SUM(D128:D134)</f>
        <v>540000</v>
      </c>
      <c r="E127" s="93">
        <f t="shared" si="24"/>
        <v>227678.43000000002</v>
      </c>
      <c r="F127" s="136">
        <f t="shared" si="18"/>
        <v>140.62477533110174</v>
      </c>
      <c r="G127" s="136">
        <f t="shared" si="19"/>
        <v>42.162672222222227</v>
      </c>
    </row>
    <row r="128" spans="1:7" ht="60.75" thickBot="1" x14ac:dyDescent="0.3">
      <c r="A128" s="81">
        <v>3291</v>
      </c>
      <c r="B128" s="72" t="s">
        <v>143</v>
      </c>
      <c r="C128" s="97">
        <v>92709.89</v>
      </c>
      <c r="D128" s="97">
        <v>300000</v>
      </c>
      <c r="E128" s="96">
        <v>161681.38</v>
      </c>
      <c r="F128" s="98">
        <f t="shared" si="18"/>
        <v>174.394964765895</v>
      </c>
      <c r="G128" s="98">
        <f t="shared" si="19"/>
        <v>53.893793333333342</v>
      </c>
    </row>
    <row r="129" spans="1:7" ht="30.75" thickBot="1" x14ac:dyDescent="0.3">
      <c r="A129" s="81">
        <v>3292</v>
      </c>
      <c r="B129" s="72" t="s">
        <v>144</v>
      </c>
      <c r="C129" s="97">
        <v>6824.43</v>
      </c>
      <c r="D129" s="97">
        <v>20000</v>
      </c>
      <c r="E129" s="96">
        <v>11624.67</v>
      </c>
      <c r="F129" s="98">
        <f t="shared" si="18"/>
        <v>170.33906128423914</v>
      </c>
      <c r="G129" s="98">
        <f t="shared" si="19"/>
        <v>58.123349999999995</v>
      </c>
    </row>
    <row r="130" spans="1:7" ht="15.75" thickBot="1" x14ac:dyDescent="0.3">
      <c r="A130" s="81">
        <v>3293</v>
      </c>
      <c r="B130" s="72" t="s">
        <v>145</v>
      </c>
      <c r="C130" s="97">
        <v>41748.01</v>
      </c>
      <c r="D130" s="97">
        <v>87000</v>
      </c>
      <c r="E130" s="96">
        <v>36812.230000000003</v>
      </c>
      <c r="F130" s="98">
        <f t="shared" si="18"/>
        <v>88.177208925646994</v>
      </c>
      <c r="G130" s="98">
        <f t="shared" si="19"/>
        <v>42.312908045977018</v>
      </c>
    </row>
    <row r="131" spans="1:7" ht="15.75" thickBot="1" x14ac:dyDescent="0.3">
      <c r="A131" s="81">
        <v>3294</v>
      </c>
      <c r="B131" s="72" t="s">
        <v>146</v>
      </c>
      <c r="C131" s="97">
        <v>1280.22</v>
      </c>
      <c r="D131" s="97">
        <v>1000</v>
      </c>
      <c r="E131" s="96">
        <v>2560.44</v>
      </c>
      <c r="F131" s="98">
        <f t="shared" si="18"/>
        <v>200</v>
      </c>
      <c r="G131" s="98">
        <f t="shared" si="19"/>
        <v>256.04400000000004</v>
      </c>
    </row>
    <row r="132" spans="1:7" ht="30.75" thickBot="1" x14ac:dyDescent="0.3">
      <c r="A132" s="81">
        <v>3295</v>
      </c>
      <c r="B132" s="72" t="s">
        <v>147</v>
      </c>
      <c r="C132" s="97">
        <v>0</v>
      </c>
      <c r="D132" s="97">
        <v>1000</v>
      </c>
      <c r="E132" s="96">
        <v>0</v>
      </c>
      <c r="F132" s="98">
        <v>0</v>
      </c>
      <c r="G132" s="98">
        <f t="shared" si="19"/>
        <v>0</v>
      </c>
    </row>
    <row r="133" spans="1:7" ht="15.75" thickBot="1" x14ac:dyDescent="0.3">
      <c r="A133" s="81">
        <v>3296</v>
      </c>
      <c r="B133" s="72" t="s">
        <v>164</v>
      </c>
      <c r="C133" s="97">
        <v>0</v>
      </c>
      <c r="D133" s="97">
        <v>0</v>
      </c>
      <c r="E133" s="96">
        <v>2100</v>
      </c>
      <c r="F133" s="98">
        <v>0</v>
      </c>
      <c r="G133" s="98">
        <v>0</v>
      </c>
    </row>
    <row r="134" spans="1:7" ht="60.75" thickBot="1" x14ac:dyDescent="0.3">
      <c r="A134" s="81">
        <v>3299</v>
      </c>
      <c r="B134" s="72" t="s">
        <v>101</v>
      </c>
      <c r="C134" s="97">
        <v>19342.37</v>
      </c>
      <c r="D134" s="97">
        <v>131000</v>
      </c>
      <c r="E134" s="96">
        <v>12899.71</v>
      </c>
      <c r="F134" s="98">
        <f t="shared" si="18"/>
        <v>66.691465420214797</v>
      </c>
      <c r="G134" s="98">
        <f t="shared" si="19"/>
        <v>9.8471068702290072</v>
      </c>
    </row>
    <row r="135" spans="1:7" ht="15.75" thickBot="1" x14ac:dyDescent="0.3">
      <c r="A135" s="88">
        <v>34</v>
      </c>
      <c r="B135" s="89" t="s">
        <v>102</v>
      </c>
      <c r="C135" s="154">
        <v>18580.849999999999</v>
      </c>
      <c r="D135" s="154">
        <v>34000</v>
      </c>
      <c r="E135" s="154">
        <v>19543.349999999999</v>
      </c>
      <c r="F135" s="90">
        <f t="shared" si="18"/>
        <v>105.18006442116481</v>
      </c>
      <c r="G135" s="90">
        <f t="shared" si="19"/>
        <v>57.480441176470585</v>
      </c>
    </row>
    <row r="136" spans="1:7" ht="30.75" thickBot="1" x14ac:dyDescent="0.3">
      <c r="A136" s="91">
        <v>343</v>
      </c>
      <c r="B136" s="92" t="s">
        <v>103</v>
      </c>
      <c r="C136" s="93">
        <v>18580.849999999999</v>
      </c>
      <c r="D136" s="93">
        <v>34000</v>
      </c>
      <c r="E136" s="93">
        <v>19543.349999999999</v>
      </c>
      <c r="F136" s="136">
        <f t="shared" si="18"/>
        <v>105.18006442116481</v>
      </c>
      <c r="G136" s="136">
        <f t="shared" si="19"/>
        <v>57.480441176470585</v>
      </c>
    </row>
    <row r="137" spans="1:7" ht="45.75" thickBot="1" x14ac:dyDescent="0.3">
      <c r="A137" s="81">
        <v>3431</v>
      </c>
      <c r="B137" s="72" t="s">
        <v>148</v>
      </c>
      <c r="C137" s="73">
        <v>18580.849999999999</v>
      </c>
      <c r="D137" s="73">
        <v>34000</v>
      </c>
      <c r="E137" s="73">
        <v>19543.349999999999</v>
      </c>
      <c r="F137" s="98">
        <f t="shared" si="18"/>
        <v>105.18006442116481</v>
      </c>
      <c r="G137" s="98">
        <f t="shared" si="19"/>
        <v>57.480441176470585</v>
      </c>
    </row>
    <row r="138" spans="1:7" ht="15.75" thickBot="1" x14ac:dyDescent="0.3">
      <c r="A138" s="83">
        <v>35</v>
      </c>
      <c r="B138" s="84" t="s">
        <v>104</v>
      </c>
      <c r="C138" s="85">
        <v>1797.94</v>
      </c>
      <c r="D138" s="85">
        <v>70000</v>
      </c>
      <c r="E138" s="85">
        <v>0</v>
      </c>
      <c r="F138" s="85">
        <f t="shared" si="18"/>
        <v>0</v>
      </c>
      <c r="G138" s="85">
        <f t="shared" si="19"/>
        <v>0</v>
      </c>
    </row>
    <row r="139" spans="1:7" ht="56.25" customHeight="1" x14ac:dyDescent="0.25">
      <c r="A139" s="199">
        <v>352</v>
      </c>
      <c r="B139" s="201" t="s">
        <v>105</v>
      </c>
      <c r="C139" s="206">
        <v>1797.94</v>
      </c>
      <c r="D139" s="206">
        <f>SUM(D141:D142)</f>
        <v>70000</v>
      </c>
      <c r="E139" s="206">
        <f>SUM(E141:E142)</f>
        <v>0</v>
      </c>
      <c r="F139" s="203">
        <v>0</v>
      </c>
      <c r="G139" s="203">
        <v>0</v>
      </c>
    </row>
    <row r="140" spans="1:7" ht="15.75" thickBot="1" x14ac:dyDescent="0.3">
      <c r="A140" s="200"/>
      <c r="B140" s="202"/>
      <c r="C140" s="207"/>
      <c r="D140" s="207"/>
      <c r="E140" s="207"/>
      <c r="F140" s="204"/>
      <c r="G140" s="204"/>
    </row>
    <row r="141" spans="1:7" ht="30.75" thickBot="1" x14ac:dyDescent="0.3">
      <c r="A141" s="81">
        <v>3522</v>
      </c>
      <c r="B141" s="72" t="s">
        <v>149</v>
      </c>
      <c r="C141" s="73">
        <v>1797.94</v>
      </c>
      <c r="D141" s="73">
        <v>0</v>
      </c>
      <c r="E141" s="73">
        <v>0</v>
      </c>
      <c r="F141" s="75">
        <v>0</v>
      </c>
      <c r="G141" s="75">
        <v>0</v>
      </c>
    </row>
    <row r="142" spans="1:7" ht="45.75" thickBot="1" x14ac:dyDescent="0.3">
      <c r="A142" s="81">
        <v>3523</v>
      </c>
      <c r="B142" s="72" t="s">
        <v>165</v>
      </c>
      <c r="C142" s="73">
        <v>0</v>
      </c>
      <c r="D142" s="73">
        <v>70000</v>
      </c>
      <c r="E142" s="73">
        <v>0</v>
      </c>
      <c r="F142" s="75">
        <v>0</v>
      </c>
      <c r="G142" s="75">
        <v>0</v>
      </c>
    </row>
    <row r="143" spans="1:7" ht="60.75" thickBot="1" x14ac:dyDescent="0.3">
      <c r="A143" s="79">
        <v>36</v>
      </c>
      <c r="B143" s="70" t="s">
        <v>106</v>
      </c>
      <c r="C143" s="71">
        <v>187510.81</v>
      </c>
      <c r="D143" s="71">
        <v>410000</v>
      </c>
      <c r="E143" s="71">
        <v>270773.67</v>
      </c>
      <c r="F143" s="71">
        <f>E143/C143*100</f>
        <v>144.4042986108374</v>
      </c>
      <c r="G143" s="71">
        <f>E143/D143*100</f>
        <v>66.042358536585368</v>
      </c>
    </row>
    <row r="144" spans="1:7" ht="30.75" thickBot="1" x14ac:dyDescent="0.3">
      <c r="A144" s="91">
        <v>363</v>
      </c>
      <c r="B144" s="92" t="s">
        <v>107</v>
      </c>
      <c r="C144" s="93">
        <v>187510.81</v>
      </c>
      <c r="D144" s="93">
        <v>410000</v>
      </c>
      <c r="E144" s="93">
        <v>270773.67</v>
      </c>
      <c r="F144" s="136">
        <f t="shared" ref="F144:F176" si="25">E144/C144*100</f>
        <v>144.4042986108374</v>
      </c>
      <c r="G144" s="136">
        <f t="shared" ref="G144:G176" si="26">E144/D144*100</f>
        <v>66.042358536585368</v>
      </c>
    </row>
    <row r="145" spans="1:7" ht="45.75" thickBot="1" x14ac:dyDescent="0.3">
      <c r="A145" s="81">
        <v>3631</v>
      </c>
      <c r="B145" s="72" t="s">
        <v>150</v>
      </c>
      <c r="C145" s="97">
        <v>187510.81</v>
      </c>
      <c r="D145" s="97">
        <v>410000</v>
      </c>
      <c r="E145" s="97">
        <v>270773.67</v>
      </c>
      <c r="F145" s="98">
        <f t="shared" si="25"/>
        <v>144.4042986108374</v>
      </c>
      <c r="G145" s="98">
        <f t="shared" si="26"/>
        <v>66.042358536585368</v>
      </c>
    </row>
    <row r="146" spans="1:7" ht="60.75" thickBot="1" x14ac:dyDescent="0.3">
      <c r="A146" s="79">
        <v>37</v>
      </c>
      <c r="B146" s="70" t="s">
        <v>108</v>
      </c>
      <c r="C146" s="71">
        <v>84095.58</v>
      </c>
      <c r="D146" s="71">
        <v>240000</v>
      </c>
      <c r="E146" s="71">
        <v>77059.929999999993</v>
      </c>
      <c r="F146" s="74">
        <f t="shared" si="25"/>
        <v>91.633745792585046</v>
      </c>
      <c r="G146" s="74">
        <f t="shared" si="26"/>
        <v>32.108304166666663</v>
      </c>
    </row>
    <row r="147" spans="1:7" ht="60.75" thickBot="1" x14ac:dyDescent="0.3">
      <c r="A147" s="91">
        <v>372</v>
      </c>
      <c r="B147" s="92" t="s">
        <v>109</v>
      </c>
      <c r="C147" s="93">
        <f>SUM(C148:C149)</f>
        <v>84095.58</v>
      </c>
      <c r="D147" s="93">
        <f t="shared" ref="D147:E147" si="27">SUM(D148:D149)</f>
        <v>240000</v>
      </c>
      <c r="E147" s="93">
        <f t="shared" si="27"/>
        <v>77059.929999999993</v>
      </c>
      <c r="F147" s="136">
        <f t="shared" si="25"/>
        <v>91.633745792585046</v>
      </c>
      <c r="G147" s="136">
        <f t="shared" si="26"/>
        <v>32.108304166666663</v>
      </c>
    </row>
    <row r="148" spans="1:7" ht="60.75" thickBot="1" x14ac:dyDescent="0.3">
      <c r="A148" s="81">
        <v>3721</v>
      </c>
      <c r="B148" s="72" t="s">
        <v>151</v>
      </c>
      <c r="C148" s="73">
        <v>70371.38</v>
      </c>
      <c r="D148" s="73">
        <v>160000</v>
      </c>
      <c r="E148" s="73">
        <v>63435.09</v>
      </c>
      <c r="F148" s="98">
        <f t="shared" si="25"/>
        <v>90.143308259693072</v>
      </c>
      <c r="G148" s="98">
        <f t="shared" si="26"/>
        <v>39.646931250000002</v>
      </c>
    </row>
    <row r="149" spans="1:7" ht="60.75" thickBot="1" x14ac:dyDescent="0.3">
      <c r="A149" s="81">
        <v>3722</v>
      </c>
      <c r="B149" s="72" t="s">
        <v>152</v>
      </c>
      <c r="C149" s="73">
        <v>13724.2</v>
      </c>
      <c r="D149" s="73">
        <v>80000</v>
      </c>
      <c r="E149" s="73">
        <v>13624.84</v>
      </c>
      <c r="F149" s="98">
        <f t="shared" si="25"/>
        <v>99.276023374768656</v>
      </c>
      <c r="G149" s="98">
        <f t="shared" si="26"/>
        <v>17.03105</v>
      </c>
    </row>
    <row r="150" spans="1:7" ht="15.75" thickBot="1" x14ac:dyDescent="0.3">
      <c r="A150" s="79">
        <v>38</v>
      </c>
      <c r="B150" s="70" t="s">
        <v>110</v>
      </c>
      <c r="C150" s="71">
        <f>C151+C154</f>
        <v>109504.25</v>
      </c>
      <c r="D150" s="71">
        <f t="shared" ref="D150:E150" si="28">D151+D154</f>
        <v>924200</v>
      </c>
      <c r="E150" s="71">
        <f t="shared" si="28"/>
        <v>236850.02</v>
      </c>
      <c r="F150" s="71">
        <f t="shared" si="25"/>
        <v>216.29299319432803</v>
      </c>
      <c r="G150" s="71">
        <f t="shared" si="26"/>
        <v>25.627571954122487</v>
      </c>
    </row>
    <row r="151" spans="1:7" ht="15.75" thickBot="1" x14ac:dyDescent="0.3">
      <c r="A151" s="91">
        <v>381</v>
      </c>
      <c r="B151" s="92" t="s">
        <v>111</v>
      </c>
      <c r="C151" s="93">
        <f>SUM(C152:C153)</f>
        <v>109504.25</v>
      </c>
      <c r="D151" s="93">
        <f t="shared" ref="D151:E151" si="29">SUM(D152:D153)</f>
        <v>824200</v>
      </c>
      <c r="E151" s="93">
        <f t="shared" si="29"/>
        <v>236850.02</v>
      </c>
      <c r="F151" s="136">
        <f t="shared" si="25"/>
        <v>216.29299319432803</v>
      </c>
      <c r="G151" s="136">
        <f t="shared" si="26"/>
        <v>28.736959475855372</v>
      </c>
    </row>
    <row r="152" spans="1:7" ht="30.75" thickBot="1" x14ac:dyDescent="0.3">
      <c r="A152" s="81">
        <v>3811</v>
      </c>
      <c r="B152" s="72" t="s">
        <v>153</v>
      </c>
      <c r="C152" s="73">
        <v>106650.02</v>
      </c>
      <c r="D152" s="73">
        <v>814200</v>
      </c>
      <c r="E152" s="73">
        <v>236850.02</v>
      </c>
      <c r="F152" s="98">
        <f t="shared" si="25"/>
        <v>222.08155235226394</v>
      </c>
      <c r="G152" s="98">
        <f t="shared" si="26"/>
        <v>29.08990665684107</v>
      </c>
    </row>
    <row r="153" spans="1:7" ht="30.75" thickBot="1" x14ac:dyDescent="0.3">
      <c r="A153" s="81">
        <v>3812</v>
      </c>
      <c r="B153" s="72" t="s">
        <v>154</v>
      </c>
      <c r="C153" s="73">
        <v>2854.23</v>
      </c>
      <c r="D153" s="73">
        <v>10000</v>
      </c>
      <c r="E153" s="73">
        <v>0</v>
      </c>
      <c r="F153" s="98">
        <f t="shared" si="25"/>
        <v>0</v>
      </c>
      <c r="G153" s="98">
        <f t="shared" si="26"/>
        <v>0</v>
      </c>
    </row>
    <row r="154" spans="1:7" ht="60.75" thickBot="1" x14ac:dyDescent="0.3">
      <c r="A154" s="91">
        <v>383</v>
      </c>
      <c r="B154" s="92" t="s">
        <v>155</v>
      </c>
      <c r="C154" s="93">
        <v>0</v>
      </c>
      <c r="D154" s="93">
        <v>100000</v>
      </c>
      <c r="E154" s="93">
        <v>0</v>
      </c>
      <c r="F154" s="136">
        <v>0</v>
      </c>
      <c r="G154" s="136">
        <f t="shared" si="26"/>
        <v>0</v>
      </c>
    </row>
    <row r="155" spans="1:7" ht="60.75" thickBot="1" x14ac:dyDescent="0.3">
      <c r="A155" s="81">
        <v>3831</v>
      </c>
      <c r="B155" s="72" t="s">
        <v>155</v>
      </c>
      <c r="C155" s="73">
        <v>0</v>
      </c>
      <c r="D155" s="73">
        <v>100000</v>
      </c>
      <c r="E155" s="151">
        <v>0</v>
      </c>
      <c r="F155" s="149">
        <v>0</v>
      </c>
      <c r="G155" s="149">
        <f t="shared" si="26"/>
        <v>0</v>
      </c>
    </row>
    <row r="156" spans="1:7" ht="45.75" thickBot="1" x14ac:dyDescent="0.3">
      <c r="A156" s="83">
        <v>4</v>
      </c>
      <c r="B156" s="84" t="s">
        <v>112</v>
      </c>
      <c r="C156" s="85">
        <f>C157+C160+C173</f>
        <v>1143825.52</v>
      </c>
      <c r="D156" s="85">
        <f t="shared" ref="D156:E156" si="30">D157+D160+D173</f>
        <v>4612000</v>
      </c>
      <c r="E156" s="85">
        <f t="shared" si="30"/>
        <v>998806.89</v>
      </c>
      <c r="F156" s="85">
        <f t="shared" si="25"/>
        <v>87.321612652950776</v>
      </c>
      <c r="G156" s="85">
        <f t="shared" si="26"/>
        <v>21.656697528187337</v>
      </c>
    </row>
    <row r="157" spans="1:7" ht="45.75" thickBot="1" x14ac:dyDescent="0.3">
      <c r="A157" s="88">
        <v>41</v>
      </c>
      <c r="B157" s="89" t="s">
        <v>113</v>
      </c>
      <c r="C157" s="90">
        <v>62500</v>
      </c>
      <c r="D157" s="90">
        <v>0</v>
      </c>
      <c r="E157" s="90">
        <v>18925</v>
      </c>
      <c r="F157" s="90">
        <f t="shared" si="25"/>
        <v>30.28</v>
      </c>
      <c r="G157" s="90">
        <v>0</v>
      </c>
    </row>
    <row r="158" spans="1:7" ht="30.75" thickBot="1" x14ac:dyDescent="0.3">
      <c r="A158" s="91">
        <v>411</v>
      </c>
      <c r="B158" s="92" t="s">
        <v>156</v>
      </c>
      <c r="C158" s="136">
        <v>62500</v>
      </c>
      <c r="D158" s="136">
        <v>0</v>
      </c>
      <c r="E158" s="136">
        <v>18925</v>
      </c>
      <c r="F158" s="136">
        <f t="shared" si="25"/>
        <v>30.28</v>
      </c>
      <c r="G158" s="136">
        <v>0</v>
      </c>
    </row>
    <row r="159" spans="1:7" ht="30.75" thickBot="1" x14ac:dyDescent="0.3">
      <c r="A159" s="94">
        <v>4111</v>
      </c>
      <c r="B159" s="95" t="s">
        <v>156</v>
      </c>
      <c r="C159" s="98">
        <v>62500</v>
      </c>
      <c r="D159" s="98">
        <v>0</v>
      </c>
      <c r="E159" s="98">
        <v>18925</v>
      </c>
      <c r="F159" s="98">
        <f t="shared" si="25"/>
        <v>30.28</v>
      </c>
      <c r="G159" s="98">
        <v>0</v>
      </c>
    </row>
    <row r="160" spans="1:7" ht="60.75" thickBot="1" x14ac:dyDescent="0.3">
      <c r="A160" s="88">
        <v>42</v>
      </c>
      <c r="B160" s="89" t="s">
        <v>114</v>
      </c>
      <c r="C160" s="90">
        <f>C161+C165+C169+C171</f>
        <v>572945.68999999994</v>
      </c>
      <c r="D160" s="90">
        <f t="shared" ref="D160:E160" si="31">D161+D165+D169+D171</f>
        <v>4412000</v>
      </c>
      <c r="E160" s="90">
        <f t="shared" si="31"/>
        <v>616017.5</v>
      </c>
      <c r="F160" s="90">
        <f t="shared" si="25"/>
        <v>107.5176078207343</v>
      </c>
      <c r="G160" s="90">
        <f t="shared" si="26"/>
        <v>13.962318676337263</v>
      </c>
    </row>
    <row r="161" spans="1:7" ht="30.75" thickBot="1" x14ac:dyDescent="0.3">
      <c r="A161" s="91">
        <v>421</v>
      </c>
      <c r="B161" s="92" t="s">
        <v>115</v>
      </c>
      <c r="C161" s="93">
        <f>SUM(C162:C164)</f>
        <v>125420.93</v>
      </c>
      <c r="D161" s="93">
        <f t="shared" ref="D161:E161" si="32">SUM(D162:D164)</f>
        <v>3610000</v>
      </c>
      <c r="E161" s="93">
        <f t="shared" si="32"/>
        <v>231987.27000000002</v>
      </c>
      <c r="F161" s="136">
        <f t="shared" si="25"/>
        <v>184.96695089089198</v>
      </c>
      <c r="G161" s="136">
        <f t="shared" si="26"/>
        <v>6.4262401662049866</v>
      </c>
    </row>
    <row r="162" spans="1:7" ht="15.75" thickBot="1" x14ac:dyDescent="0.3">
      <c r="A162" s="81">
        <v>4212</v>
      </c>
      <c r="B162" s="72" t="s">
        <v>157</v>
      </c>
      <c r="C162" s="73">
        <v>113245.93</v>
      </c>
      <c r="D162" s="73">
        <v>1150000</v>
      </c>
      <c r="E162" s="153">
        <v>99093.52</v>
      </c>
      <c r="F162" s="98">
        <f t="shared" si="25"/>
        <v>87.502941606819789</v>
      </c>
      <c r="G162" s="98">
        <f t="shared" si="26"/>
        <v>8.616827826086956</v>
      </c>
    </row>
    <row r="163" spans="1:7" ht="45.75" thickBot="1" x14ac:dyDescent="0.3">
      <c r="A163" s="81">
        <v>4213</v>
      </c>
      <c r="B163" s="72" t="s">
        <v>158</v>
      </c>
      <c r="C163" s="73">
        <v>0</v>
      </c>
      <c r="D163" s="73">
        <v>1960000</v>
      </c>
      <c r="E163" s="73">
        <v>6831.25</v>
      </c>
      <c r="F163" s="98">
        <v>0</v>
      </c>
      <c r="G163" s="98">
        <f t="shared" si="26"/>
        <v>0.34853316326530615</v>
      </c>
    </row>
    <row r="164" spans="1:7" ht="30.75" thickBot="1" x14ac:dyDescent="0.3">
      <c r="A164" s="81">
        <v>4214</v>
      </c>
      <c r="B164" s="72" t="s">
        <v>159</v>
      </c>
      <c r="C164" s="73">
        <v>12175</v>
      </c>
      <c r="D164" s="73">
        <v>500000</v>
      </c>
      <c r="E164" s="73">
        <v>126062.5</v>
      </c>
      <c r="F164" s="98">
        <f t="shared" si="25"/>
        <v>1035.4209445585216</v>
      </c>
      <c r="G164" s="98">
        <f t="shared" si="26"/>
        <v>25.212499999999999</v>
      </c>
    </row>
    <row r="165" spans="1:7" ht="30.75" thickBot="1" x14ac:dyDescent="0.3">
      <c r="A165" s="91">
        <v>422</v>
      </c>
      <c r="B165" s="92" t="s">
        <v>116</v>
      </c>
      <c r="C165" s="93">
        <f>SUM(C166:C168)</f>
        <v>379524.76</v>
      </c>
      <c r="D165" s="93">
        <f t="shared" ref="D165:E165" si="33">SUM(D166:D168)</f>
        <v>392000</v>
      </c>
      <c r="E165" s="93">
        <f t="shared" si="33"/>
        <v>342155.23</v>
      </c>
      <c r="F165" s="136">
        <f t="shared" si="25"/>
        <v>90.153598937787351</v>
      </c>
      <c r="G165" s="136">
        <f t="shared" si="26"/>
        <v>87.284497448979593</v>
      </c>
    </row>
    <row r="166" spans="1:7" ht="30.75" thickBot="1" x14ac:dyDescent="0.3">
      <c r="A166" s="81">
        <v>4221</v>
      </c>
      <c r="B166" s="72" t="s">
        <v>160</v>
      </c>
      <c r="C166" s="97">
        <v>43084.44</v>
      </c>
      <c r="D166" s="97">
        <v>35000</v>
      </c>
      <c r="E166" s="97">
        <v>2100</v>
      </c>
      <c r="F166" s="98">
        <f t="shared" si="25"/>
        <v>4.8741494609190692</v>
      </c>
      <c r="G166" s="98">
        <f t="shared" si="26"/>
        <v>6</v>
      </c>
    </row>
    <row r="167" spans="1:7" ht="45.75" thickBot="1" x14ac:dyDescent="0.3">
      <c r="A167" s="81">
        <v>4223</v>
      </c>
      <c r="B167" s="72" t="s">
        <v>166</v>
      </c>
      <c r="C167" s="97">
        <v>0</v>
      </c>
      <c r="D167" s="97">
        <v>0</v>
      </c>
      <c r="E167" s="97">
        <v>9498.75</v>
      </c>
      <c r="F167" s="98">
        <v>0</v>
      </c>
      <c r="G167" s="98">
        <v>0</v>
      </c>
    </row>
    <row r="168" spans="1:7" ht="45.75" thickBot="1" x14ac:dyDescent="0.3">
      <c r="A168" s="81">
        <v>4227</v>
      </c>
      <c r="B168" s="72" t="s">
        <v>161</v>
      </c>
      <c r="C168" s="97">
        <v>336440.32000000001</v>
      </c>
      <c r="D168" s="97">
        <v>357000</v>
      </c>
      <c r="E168" s="97">
        <v>330556.48</v>
      </c>
      <c r="F168" s="98">
        <f t="shared" si="25"/>
        <v>98.251148970491997</v>
      </c>
      <c r="G168" s="98">
        <f t="shared" si="26"/>
        <v>92.592851540616238</v>
      </c>
    </row>
    <row r="169" spans="1:7" ht="30.75" thickBot="1" x14ac:dyDescent="0.3">
      <c r="A169" s="91">
        <v>423</v>
      </c>
      <c r="B169" s="92" t="s">
        <v>117</v>
      </c>
      <c r="C169" s="93">
        <v>0</v>
      </c>
      <c r="D169" s="93">
        <v>70000</v>
      </c>
      <c r="E169" s="93">
        <v>0</v>
      </c>
      <c r="F169" s="149">
        <v>0</v>
      </c>
      <c r="G169" s="149">
        <f t="shared" si="26"/>
        <v>0</v>
      </c>
    </row>
    <row r="170" spans="1:7" ht="60.75" thickBot="1" x14ac:dyDescent="0.3">
      <c r="A170" s="81">
        <v>4231</v>
      </c>
      <c r="B170" s="72" t="s">
        <v>162</v>
      </c>
      <c r="C170" s="73">
        <v>0</v>
      </c>
      <c r="D170" s="73">
        <v>70000</v>
      </c>
      <c r="E170" s="73">
        <v>0</v>
      </c>
      <c r="F170" s="98">
        <v>0</v>
      </c>
      <c r="G170" s="98">
        <f t="shared" si="26"/>
        <v>0</v>
      </c>
    </row>
    <row r="171" spans="1:7" ht="45.75" thickBot="1" x14ac:dyDescent="0.3">
      <c r="A171" s="91">
        <v>426</v>
      </c>
      <c r="B171" s="92" t="s">
        <v>118</v>
      </c>
      <c r="C171" s="93">
        <v>68000</v>
      </c>
      <c r="D171" s="93">
        <v>340000</v>
      </c>
      <c r="E171" s="93">
        <v>41875</v>
      </c>
      <c r="F171" s="136">
        <f t="shared" si="25"/>
        <v>61.580882352941181</v>
      </c>
      <c r="G171" s="136">
        <f t="shared" si="26"/>
        <v>12.316176470588236</v>
      </c>
    </row>
    <row r="172" spans="1:7" ht="45.75" thickBot="1" x14ac:dyDescent="0.3">
      <c r="A172" s="81">
        <v>4263</v>
      </c>
      <c r="B172" s="72" t="s">
        <v>163</v>
      </c>
      <c r="C172" s="73">
        <v>68000</v>
      </c>
      <c r="D172" s="73">
        <v>340000</v>
      </c>
      <c r="E172" s="73">
        <v>41875</v>
      </c>
      <c r="F172" s="98">
        <f t="shared" si="25"/>
        <v>61.580882352941181</v>
      </c>
      <c r="G172" s="98">
        <f t="shared" si="26"/>
        <v>12.316176470588236</v>
      </c>
    </row>
    <row r="173" spans="1:7" ht="60.75" thickBot="1" x14ac:dyDescent="0.3">
      <c r="A173" s="79">
        <v>45</v>
      </c>
      <c r="B173" s="70" t="s">
        <v>119</v>
      </c>
      <c r="C173" s="71">
        <v>508379.83</v>
      </c>
      <c r="D173" s="71">
        <v>200000</v>
      </c>
      <c r="E173" s="71">
        <v>363864.39</v>
      </c>
      <c r="F173" s="71">
        <f t="shared" si="25"/>
        <v>71.573333269339187</v>
      </c>
      <c r="G173" s="71">
        <f t="shared" si="26"/>
        <v>181.93219500000001</v>
      </c>
    </row>
    <row r="174" spans="1:7" ht="45.75" thickBot="1" x14ac:dyDescent="0.3">
      <c r="A174" s="91">
        <v>451</v>
      </c>
      <c r="B174" s="92" t="s">
        <v>120</v>
      </c>
      <c r="C174" s="93">
        <v>508379.83</v>
      </c>
      <c r="D174" s="93">
        <v>200000</v>
      </c>
      <c r="E174" s="93">
        <v>363864.39</v>
      </c>
      <c r="F174" s="136">
        <f t="shared" si="25"/>
        <v>71.573333269339187</v>
      </c>
      <c r="G174" s="136">
        <f t="shared" si="26"/>
        <v>181.93219500000001</v>
      </c>
    </row>
    <row r="175" spans="1:7" ht="45.75" thickBot="1" x14ac:dyDescent="0.3">
      <c r="A175" s="81">
        <v>4511</v>
      </c>
      <c r="B175" s="72" t="s">
        <v>120</v>
      </c>
      <c r="C175" s="73">
        <v>508379.83</v>
      </c>
      <c r="D175" s="73">
        <v>200000</v>
      </c>
      <c r="E175" s="73">
        <v>363864.39</v>
      </c>
      <c r="F175" s="98">
        <f t="shared" si="25"/>
        <v>71.573333269339187</v>
      </c>
      <c r="G175" s="98">
        <f t="shared" si="26"/>
        <v>181.93219500000001</v>
      </c>
    </row>
    <row r="176" spans="1:7" ht="15.75" thickBot="1" x14ac:dyDescent="0.3">
      <c r="A176" s="82" t="s">
        <v>121</v>
      </c>
      <c r="B176" s="76"/>
      <c r="C176" s="77">
        <f>C156+C96</f>
        <v>3499415.57</v>
      </c>
      <c r="D176" s="77">
        <f t="shared" ref="D176:E176" si="34">D156+D96</f>
        <v>12064200</v>
      </c>
      <c r="E176" s="77">
        <f t="shared" si="34"/>
        <v>4353687.05</v>
      </c>
      <c r="F176" s="152">
        <f t="shared" si="25"/>
        <v>124.41183285927941</v>
      </c>
      <c r="G176" s="152">
        <f t="shared" si="26"/>
        <v>36.08765645463437</v>
      </c>
    </row>
    <row r="178" spans="1:7" x14ac:dyDescent="0.25">
      <c r="A178" s="78" t="s">
        <v>304</v>
      </c>
    </row>
    <row r="179" spans="1:7" x14ac:dyDescent="0.25">
      <c r="A179" s="78"/>
    </row>
    <row r="181" spans="1:7" x14ac:dyDescent="0.25">
      <c r="A181" s="102" t="s">
        <v>167</v>
      </c>
      <c r="B181"/>
      <c r="C181"/>
      <c r="D181"/>
    </row>
    <row r="182" spans="1:7" x14ac:dyDescent="0.25">
      <c r="A182" s="103" t="s">
        <v>207</v>
      </c>
      <c r="B182" s="103"/>
      <c r="C182" s="103"/>
      <c r="D182" s="103"/>
      <c r="E182" s="103"/>
      <c r="F182" s="137"/>
      <c r="G182" s="137"/>
    </row>
    <row r="183" spans="1:7" x14ac:dyDescent="0.25">
      <c r="A183" s="103" t="s">
        <v>168</v>
      </c>
      <c r="B183"/>
      <c r="C183"/>
      <c r="D183"/>
    </row>
    <row r="184" spans="1:7" x14ac:dyDescent="0.25">
      <c r="A184" s="104"/>
      <c r="B184"/>
      <c r="C184"/>
      <c r="D184"/>
    </row>
    <row r="185" spans="1:7" x14ac:dyDescent="0.25">
      <c r="A185" s="211" t="s">
        <v>169</v>
      </c>
      <c r="B185" s="211"/>
      <c r="C185" s="211"/>
      <c r="D185" s="211"/>
      <c r="E185" s="211"/>
      <c r="F185" s="211"/>
      <c r="G185" s="211"/>
    </row>
    <row r="186" spans="1:7" x14ac:dyDescent="0.25">
      <c r="A186" s="210" t="s">
        <v>208</v>
      </c>
      <c r="B186" s="210"/>
      <c r="C186" s="210"/>
      <c r="D186" s="210"/>
      <c r="E186" s="210"/>
      <c r="F186" s="210"/>
      <c r="G186" s="210"/>
    </row>
    <row r="187" spans="1:7" x14ac:dyDescent="0.25">
      <c r="A187" s="105"/>
      <c r="B187"/>
      <c r="C187"/>
      <c r="D187"/>
    </row>
    <row r="188" spans="1:7" x14ac:dyDescent="0.25">
      <c r="A188" s="211" t="s">
        <v>170</v>
      </c>
      <c r="B188" s="211"/>
      <c r="C188" s="211"/>
      <c r="D188" s="211"/>
      <c r="E188" s="211"/>
      <c r="F188" s="211"/>
      <c r="G188" s="211"/>
    </row>
    <row r="189" spans="1:7" x14ac:dyDescent="0.25">
      <c r="A189" s="210" t="s">
        <v>171</v>
      </c>
      <c r="B189" s="210"/>
      <c r="C189" s="210"/>
      <c r="D189" s="210"/>
      <c r="E189" s="210"/>
      <c r="F189" s="210"/>
      <c r="G189" s="210"/>
    </row>
    <row r="190" spans="1:7" x14ac:dyDescent="0.25">
      <c r="A190" s="106"/>
      <c r="B190"/>
      <c r="C190"/>
      <c r="D190"/>
    </row>
    <row r="191" spans="1:7" x14ac:dyDescent="0.25">
      <c r="A191" s="211" t="s">
        <v>172</v>
      </c>
      <c r="B191" s="211"/>
      <c r="C191" s="211"/>
      <c r="D191" s="211"/>
      <c r="E191" s="211"/>
      <c r="F191" s="211"/>
      <c r="G191" s="211"/>
    </row>
    <row r="192" spans="1:7" x14ac:dyDescent="0.25">
      <c r="A192" s="198" t="s">
        <v>211</v>
      </c>
      <c r="B192" s="198"/>
      <c r="C192" s="198"/>
      <c r="D192" s="198"/>
      <c r="E192" s="198"/>
      <c r="F192" s="198"/>
      <c r="G192" s="198"/>
    </row>
    <row r="193" spans="1:7" x14ac:dyDescent="0.25">
      <c r="A193" s="198" t="s">
        <v>214</v>
      </c>
      <c r="B193" s="198"/>
      <c r="C193" s="198"/>
      <c r="D193" s="198"/>
      <c r="E193" s="198"/>
      <c r="F193" s="198"/>
    </row>
    <row r="194" spans="1:7" x14ac:dyDescent="0.25">
      <c r="A194" s="221" t="s">
        <v>209</v>
      </c>
      <c r="B194" s="221"/>
      <c r="C194" s="221"/>
      <c r="D194" s="221"/>
      <c r="E194" s="221"/>
      <c r="F194" s="221"/>
      <c r="G194" s="221"/>
    </row>
    <row r="195" spans="1:7" ht="28.5" customHeight="1" x14ac:dyDescent="0.25">
      <c r="A195" s="222" t="s">
        <v>173</v>
      </c>
      <c r="B195" s="222"/>
      <c r="C195" s="222"/>
      <c r="D195" s="222"/>
      <c r="E195" s="222"/>
      <c r="F195" s="222"/>
      <c r="G195" s="222"/>
    </row>
    <row r="196" spans="1:7" x14ac:dyDescent="0.25">
      <c r="A196" s="105"/>
      <c r="B196"/>
      <c r="C196"/>
      <c r="D196"/>
    </row>
    <row r="197" spans="1:7" x14ac:dyDescent="0.25">
      <c r="A197" s="223" t="s">
        <v>174</v>
      </c>
      <c r="B197" s="223"/>
      <c r="C197" s="223"/>
      <c r="D197" s="223"/>
      <c r="E197" s="223"/>
      <c r="F197" s="223"/>
      <c r="G197" s="223"/>
    </row>
    <row r="198" spans="1:7" x14ac:dyDescent="0.25">
      <c r="A198" s="210" t="s">
        <v>210</v>
      </c>
      <c r="B198" s="210"/>
      <c r="C198" s="210"/>
      <c r="D198" s="210"/>
      <c r="E198" s="210"/>
      <c r="F198" s="210"/>
      <c r="G198" s="210"/>
    </row>
    <row r="199" spans="1:7" ht="14.25" customHeight="1" x14ac:dyDescent="0.25">
      <c r="A199" s="218" t="s">
        <v>236</v>
      </c>
      <c r="B199" s="218"/>
      <c r="C199" s="218"/>
      <c r="D199" s="218"/>
      <c r="E199" s="218"/>
      <c r="F199" s="218"/>
      <c r="G199" s="218"/>
    </row>
    <row r="200" spans="1:7" x14ac:dyDescent="0.25">
      <c r="A200" s="107"/>
      <c r="B200"/>
      <c r="C200"/>
      <c r="D200"/>
    </row>
    <row r="201" spans="1:7" ht="15.75" thickBot="1" x14ac:dyDescent="0.3">
      <c r="A201" s="139" t="s">
        <v>175</v>
      </c>
      <c r="B201"/>
      <c r="C201"/>
      <c r="D201"/>
    </row>
    <row r="202" spans="1:7" x14ac:dyDescent="0.25">
      <c r="A202" s="219" t="s">
        <v>176</v>
      </c>
      <c r="B202" s="108" t="s">
        <v>177</v>
      </c>
      <c r="C202" s="108" t="s">
        <v>178</v>
      </c>
      <c r="D202" s="108" t="s">
        <v>179</v>
      </c>
    </row>
    <row r="203" spans="1:7" ht="26.25" thickBot="1" x14ac:dyDescent="0.3">
      <c r="A203" s="220"/>
      <c r="B203" s="109" t="s">
        <v>212</v>
      </c>
      <c r="C203" s="109" t="s">
        <v>213</v>
      </c>
      <c r="D203" s="110"/>
    </row>
    <row r="204" spans="1:7" ht="15.75" thickBot="1" x14ac:dyDescent="0.3">
      <c r="A204" s="111" t="s">
        <v>180</v>
      </c>
      <c r="B204" s="112">
        <v>6094200</v>
      </c>
      <c r="C204" s="112">
        <v>549284.49</v>
      </c>
      <c r="D204" s="129">
        <f>C204/B204</f>
        <v>9.0132337304322144E-2</v>
      </c>
    </row>
    <row r="205" spans="1:7" ht="15.75" thickBot="1" x14ac:dyDescent="0.3">
      <c r="A205" s="111" t="s">
        <v>181</v>
      </c>
      <c r="B205" s="112">
        <v>4540500</v>
      </c>
      <c r="C205" s="112">
        <v>3747957.07</v>
      </c>
      <c r="D205" s="129">
        <f t="shared" ref="D205:D209" si="35">C205/B205</f>
        <v>0.82545029622288291</v>
      </c>
    </row>
    <row r="206" spans="1:7" ht="15.75" thickBot="1" x14ac:dyDescent="0.3">
      <c r="A206" s="111" t="s">
        <v>182</v>
      </c>
      <c r="B206" s="112">
        <v>532000</v>
      </c>
      <c r="C206" s="112">
        <v>217635.82</v>
      </c>
      <c r="D206" s="129">
        <f t="shared" si="35"/>
        <v>0.40908988721804512</v>
      </c>
    </row>
    <row r="207" spans="1:7" ht="26.25" thickBot="1" x14ac:dyDescent="0.3">
      <c r="A207" s="114" t="s">
        <v>183</v>
      </c>
      <c r="B207" s="112">
        <v>381000</v>
      </c>
      <c r="C207" s="112">
        <v>232278.69</v>
      </c>
      <c r="D207" s="129">
        <f t="shared" si="35"/>
        <v>0.60965535433070872</v>
      </c>
    </row>
    <row r="208" spans="1:7" ht="15.75" thickBot="1" x14ac:dyDescent="0.3">
      <c r="A208" s="114" t="s">
        <v>184</v>
      </c>
      <c r="B208" s="115">
        <v>1500</v>
      </c>
      <c r="C208" s="116">
        <v>0</v>
      </c>
      <c r="D208" s="129">
        <f t="shared" si="35"/>
        <v>0</v>
      </c>
    </row>
    <row r="209" spans="1:7" ht="15.75" thickBot="1" x14ac:dyDescent="0.3">
      <c r="A209" s="117" t="s">
        <v>185</v>
      </c>
      <c r="B209" s="118">
        <f>SUM(B204:B208)</f>
        <v>11549200</v>
      </c>
      <c r="C209" s="118">
        <f>SUM(C204:C208)</f>
        <v>4747156.07</v>
      </c>
      <c r="D209" s="129">
        <f t="shared" si="35"/>
        <v>0.41103765369029893</v>
      </c>
    </row>
    <row r="210" spans="1:7" x14ac:dyDescent="0.25">
      <c r="B210"/>
      <c r="C210"/>
      <c r="D210"/>
    </row>
    <row r="211" spans="1:7" x14ac:dyDescent="0.25">
      <c r="A211" s="198" t="s">
        <v>216</v>
      </c>
      <c r="B211" s="198"/>
      <c r="C211" s="198"/>
      <c r="D211" s="198"/>
      <c r="E211" s="198"/>
      <c r="F211" s="198"/>
      <c r="G211" s="198"/>
    </row>
    <row r="212" spans="1:7" ht="39" customHeight="1" x14ac:dyDescent="0.25">
      <c r="A212" s="196" t="s">
        <v>217</v>
      </c>
      <c r="B212" s="196"/>
      <c r="C212" s="196"/>
      <c r="D212" s="196"/>
      <c r="E212" s="196"/>
      <c r="F212" s="196"/>
      <c r="G212" s="196"/>
    </row>
    <row r="213" spans="1:7" ht="27.75" customHeight="1" x14ac:dyDescent="0.25">
      <c r="A213" s="196" t="s">
        <v>218</v>
      </c>
      <c r="B213" s="196"/>
      <c r="C213" s="196"/>
      <c r="D213" s="196"/>
      <c r="E213" s="196"/>
      <c r="F213" s="196"/>
      <c r="G213" s="196"/>
    </row>
    <row r="214" spans="1:7" ht="27" customHeight="1" x14ac:dyDescent="0.25">
      <c r="A214" s="196" t="s">
        <v>219</v>
      </c>
      <c r="B214" s="196"/>
      <c r="C214" s="196"/>
      <c r="D214" s="196"/>
      <c r="E214" s="196"/>
      <c r="F214" s="196"/>
      <c r="G214" s="196"/>
    </row>
    <row r="215" spans="1:7" x14ac:dyDescent="0.25">
      <c r="A215" s="105"/>
      <c r="B215"/>
      <c r="C215"/>
      <c r="D215"/>
    </row>
    <row r="216" spans="1:7" ht="15.75" thickBot="1" x14ac:dyDescent="0.3">
      <c r="A216" s="139" t="s">
        <v>186</v>
      </c>
      <c r="B216"/>
      <c r="C216"/>
      <c r="D216"/>
    </row>
    <row r="217" spans="1:7" x14ac:dyDescent="0.25">
      <c r="A217" s="214" t="s">
        <v>48</v>
      </c>
      <c r="B217" s="108" t="s">
        <v>177</v>
      </c>
      <c r="C217" s="108" t="s">
        <v>178</v>
      </c>
      <c r="D217" s="212" t="s">
        <v>215</v>
      </c>
    </row>
    <row r="218" spans="1:7" ht="26.25" thickBot="1" x14ac:dyDescent="0.3">
      <c r="A218" s="215"/>
      <c r="B218" s="109" t="s">
        <v>212</v>
      </c>
      <c r="C218" s="109" t="s">
        <v>213</v>
      </c>
      <c r="D218" s="213"/>
    </row>
    <row r="219" spans="1:7" ht="15.75" thickBot="1" x14ac:dyDescent="0.3">
      <c r="A219" s="111" t="s">
        <v>187</v>
      </c>
      <c r="B219" s="112">
        <v>515000</v>
      </c>
      <c r="C219" s="112">
        <v>680341.85</v>
      </c>
      <c r="D219" s="113">
        <f>C219/B219</f>
        <v>1.32105213592233</v>
      </c>
    </row>
    <row r="220" spans="1:7" ht="15.75" thickBot="1" x14ac:dyDescent="0.3">
      <c r="A220" s="117" t="s">
        <v>188</v>
      </c>
      <c r="B220" s="119">
        <v>515000</v>
      </c>
      <c r="C220" s="119">
        <v>680341.85</v>
      </c>
      <c r="D220" s="113">
        <v>1.3210999999999999</v>
      </c>
    </row>
    <row r="221" spans="1:7" x14ac:dyDescent="0.25">
      <c r="A221" s="105"/>
      <c r="B221"/>
      <c r="C221"/>
      <c r="D221"/>
    </row>
    <row r="222" spans="1:7" ht="27.75" customHeight="1" x14ac:dyDescent="0.25">
      <c r="A222" s="196" t="s">
        <v>220</v>
      </c>
      <c r="B222" s="196"/>
      <c r="C222" s="196"/>
      <c r="D222" s="196"/>
      <c r="E222" s="196"/>
      <c r="F222" s="196"/>
      <c r="G222" s="196"/>
    </row>
    <row r="223" spans="1:7" x14ac:dyDescent="0.25">
      <c r="A223" s="105"/>
      <c r="B223"/>
      <c r="C223"/>
      <c r="D223"/>
    </row>
    <row r="224" spans="1:7" x14ac:dyDescent="0.25">
      <c r="A224" s="211" t="s">
        <v>189</v>
      </c>
      <c r="B224" s="211"/>
      <c r="C224" s="211"/>
      <c r="D224" s="211"/>
      <c r="E224" s="211"/>
      <c r="F224" s="211"/>
      <c r="G224" s="211"/>
    </row>
    <row r="225" spans="1:7" x14ac:dyDescent="0.25">
      <c r="A225" s="210" t="s">
        <v>221</v>
      </c>
      <c r="B225" s="210"/>
      <c r="C225" s="210"/>
      <c r="D225" s="210"/>
      <c r="E225" s="210"/>
      <c r="F225" s="210"/>
      <c r="G225" s="210"/>
    </row>
    <row r="226" spans="1:7" x14ac:dyDescent="0.25">
      <c r="A226" s="105"/>
      <c r="B226"/>
      <c r="C226"/>
      <c r="D226"/>
    </row>
    <row r="227" spans="1:7" ht="17.25" customHeight="1" x14ac:dyDescent="0.25">
      <c r="A227" s="105" t="s">
        <v>190</v>
      </c>
      <c r="B227"/>
      <c r="C227"/>
      <c r="D227"/>
    </row>
    <row r="228" spans="1:7" x14ac:dyDescent="0.25">
      <c r="A228" s="120" t="s">
        <v>191</v>
      </c>
      <c r="B228"/>
      <c r="C228"/>
      <c r="D228"/>
    </row>
    <row r="229" spans="1:7" x14ac:dyDescent="0.25">
      <c r="A229" s="120" t="s">
        <v>192</v>
      </c>
      <c r="B229"/>
      <c r="C229"/>
      <c r="D229"/>
    </row>
    <row r="230" spans="1:7" x14ac:dyDescent="0.25">
      <c r="A230" s="121"/>
      <c r="B230"/>
      <c r="C230"/>
      <c r="D230"/>
    </row>
    <row r="231" spans="1:7" ht="15.75" thickBot="1" x14ac:dyDescent="0.3">
      <c r="A231" s="139" t="s">
        <v>11</v>
      </c>
      <c r="B231"/>
      <c r="C231"/>
      <c r="D231"/>
    </row>
    <row r="232" spans="1:7" x14ac:dyDescent="0.25">
      <c r="A232" s="208" t="s">
        <v>11</v>
      </c>
      <c r="B232" s="108" t="s">
        <v>177</v>
      </c>
      <c r="C232" s="108" t="s">
        <v>178</v>
      </c>
      <c r="D232" s="108" t="s">
        <v>179</v>
      </c>
    </row>
    <row r="233" spans="1:7" ht="26.25" thickBot="1" x14ac:dyDescent="0.3">
      <c r="A233" s="209"/>
      <c r="B233" s="109" t="s">
        <v>212</v>
      </c>
      <c r="C233" s="109" t="s">
        <v>213</v>
      </c>
      <c r="D233" s="110"/>
    </row>
    <row r="234" spans="1:7" ht="15.75" thickBot="1" x14ac:dyDescent="0.3">
      <c r="A234" s="111" t="s">
        <v>193</v>
      </c>
      <c r="B234" s="112">
        <v>3000800</v>
      </c>
      <c r="C234" s="112">
        <v>1716055.61</v>
      </c>
      <c r="D234" s="113">
        <f>C234/B234</f>
        <v>0.57186603905625166</v>
      </c>
    </row>
    <row r="235" spans="1:7" ht="15.75" thickBot="1" x14ac:dyDescent="0.3">
      <c r="A235" s="111" t="s">
        <v>194</v>
      </c>
      <c r="B235" s="112">
        <v>2773200</v>
      </c>
      <c r="C235" s="112">
        <v>1034597.58</v>
      </c>
      <c r="D235" s="113">
        <f t="shared" ref="D235:D241" si="36">C235/B235</f>
        <v>0.37306994807442662</v>
      </c>
    </row>
    <row r="236" spans="1:7" ht="15.75" thickBot="1" x14ac:dyDescent="0.3">
      <c r="A236" s="111" t="s">
        <v>195</v>
      </c>
      <c r="B236" s="112">
        <v>34000</v>
      </c>
      <c r="C236" s="112">
        <v>19543.349999999999</v>
      </c>
      <c r="D236" s="113">
        <f t="shared" si="36"/>
        <v>0.57480441176470587</v>
      </c>
    </row>
    <row r="237" spans="1:7" ht="15.75" thickBot="1" x14ac:dyDescent="0.3">
      <c r="A237" s="111" t="s">
        <v>222</v>
      </c>
      <c r="B237" s="112">
        <v>70000</v>
      </c>
      <c r="C237" s="112">
        <v>0</v>
      </c>
      <c r="D237" s="113">
        <f t="shared" si="36"/>
        <v>0</v>
      </c>
    </row>
    <row r="238" spans="1:7" ht="18" customHeight="1" thickBot="1" x14ac:dyDescent="0.3">
      <c r="A238" s="150" t="s">
        <v>196</v>
      </c>
      <c r="B238" s="112">
        <v>410000</v>
      </c>
      <c r="C238" s="112">
        <v>270773.67</v>
      </c>
      <c r="D238" s="113">
        <f t="shared" si="36"/>
        <v>0.66042358536585366</v>
      </c>
    </row>
    <row r="239" spans="1:7" ht="15.75" thickBot="1" x14ac:dyDescent="0.3">
      <c r="A239" s="114" t="s">
        <v>197</v>
      </c>
      <c r="B239" s="112">
        <v>240000</v>
      </c>
      <c r="C239" s="112">
        <v>77059.929999999993</v>
      </c>
      <c r="D239" s="113">
        <f t="shared" si="36"/>
        <v>0.32108304166666662</v>
      </c>
    </row>
    <row r="240" spans="1:7" ht="15.75" thickBot="1" x14ac:dyDescent="0.3">
      <c r="A240" s="114" t="s">
        <v>198</v>
      </c>
      <c r="B240" s="112">
        <v>924200</v>
      </c>
      <c r="C240" s="112">
        <v>236850.02</v>
      </c>
      <c r="D240" s="113">
        <f t="shared" si="36"/>
        <v>0.25627571954122486</v>
      </c>
    </row>
    <row r="241" spans="1:7" ht="15.75" thickBot="1" x14ac:dyDescent="0.3">
      <c r="A241" s="117" t="s">
        <v>199</v>
      </c>
      <c r="B241" s="119">
        <f>SUM(B234:B240)</f>
        <v>7452200</v>
      </c>
      <c r="C241" s="119">
        <f>SUM(C234:C240)</f>
        <v>3354880.16</v>
      </c>
      <c r="D241" s="113">
        <f t="shared" si="36"/>
        <v>0.450186543571026</v>
      </c>
    </row>
    <row r="242" spans="1:7" x14ac:dyDescent="0.25">
      <c r="A242" s="105"/>
      <c r="B242"/>
      <c r="C242"/>
      <c r="D242"/>
    </row>
    <row r="243" spans="1:7" ht="36.75" customHeight="1" x14ac:dyDescent="0.25">
      <c r="A243" s="196" t="s">
        <v>223</v>
      </c>
      <c r="B243" s="196"/>
      <c r="C243" s="196"/>
      <c r="D243" s="196"/>
      <c r="E243" s="196"/>
      <c r="F243" s="196"/>
      <c r="G243" s="196"/>
    </row>
    <row r="244" spans="1:7" ht="30.75" customHeight="1" x14ac:dyDescent="0.25">
      <c r="A244" s="196" t="s">
        <v>224</v>
      </c>
      <c r="B244" s="196"/>
      <c r="C244" s="196"/>
      <c r="D244" s="196"/>
      <c r="E244" s="196"/>
      <c r="F244" s="196"/>
      <c r="G244" s="196"/>
    </row>
    <row r="245" spans="1:7" ht="24" customHeight="1" x14ac:dyDescent="0.25">
      <c r="A245" s="196" t="s">
        <v>225</v>
      </c>
      <c r="B245" s="196"/>
      <c r="C245" s="196"/>
      <c r="D245" s="196"/>
      <c r="E245" s="196"/>
      <c r="F245" s="196"/>
      <c r="G245" s="196"/>
    </row>
    <row r="246" spans="1:7" ht="24.75" customHeight="1" x14ac:dyDescent="0.25">
      <c r="A246" s="196" t="s">
        <v>226</v>
      </c>
      <c r="B246" s="196"/>
      <c r="C246" s="196"/>
      <c r="D246" s="196"/>
      <c r="E246" s="196"/>
      <c r="F246" s="196"/>
      <c r="G246" s="196"/>
    </row>
    <row r="247" spans="1:7" ht="43.5" customHeight="1" x14ac:dyDescent="0.25">
      <c r="A247" s="196" t="s">
        <v>227</v>
      </c>
      <c r="B247" s="196"/>
      <c r="C247" s="196"/>
      <c r="D247" s="196"/>
      <c r="E247" s="196"/>
      <c r="F247" s="196"/>
      <c r="G247" s="196"/>
    </row>
    <row r="248" spans="1:7" ht="29.25" customHeight="1" x14ac:dyDescent="0.25">
      <c r="A248" s="196" t="s">
        <v>228</v>
      </c>
      <c r="B248" s="196"/>
      <c r="C248" s="196"/>
      <c r="D248" s="196"/>
      <c r="E248" s="196"/>
      <c r="F248" s="196"/>
      <c r="G248" s="196"/>
    </row>
    <row r="249" spans="1:7" x14ac:dyDescent="0.25">
      <c r="A249" s="105"/>
      <c r="B249"/>
      <c r="C249"/>
      <c r="D249"/>
    </row>
    <row r="250" spans="1:7" x14ac:dyDescent="0.25">
      <c r="A250" s="139" t="s">
        <v>12</v>
      </c>
      <c r="B250"/>
      <c r="C250"/>
      <c r="D250"/>
    </row>
    <row r="251" spans="1:7" x14ac:dyDescent="0.25">
      <c r="A251" s="122"/>
      <c r="B251" s="108" t="s">
        <v>177</v>
      </c>
      <c r="C251" s="108" t="s">
        <v>178</v>
      </c>
      <c r="D251" s="108" t="s">
        <v>179</v>
      </c>
    </row>
    <row r="252" spans="1:7" ht="25.5" x14ac:dyDescent="0.25">
      <c r="A252" s="123" t="s">
        <v>12</v>
      </c>
      <c r="B252" s="125" t="s">
        <v>212</v>
      </c>
      <c r="C252" s="125" t="s">
        <v>213</v>
      </c>
      <c r="D252" s="127"/>
    </row>
    <row r="253" spans="1:7" ht="15.75" thickBot="1" x14ac:dyDescent="0.3">
      <c r="A253" s="124"/>
      <c r="B253" s="126"/>
      <c r="C253" s="126"/>
      <c r="D253" s="126"/>
    </row>
    <row r="254" spans="1:7" ht="26.25" thickBot="1" x14ac:dyDescent="0.3">
      <c r="A254" s="114" t="s">
        <v>200</v>
      </c>
      <c r="B254" s="116">
        <v>0</v>
      </c>
      <c r="C254" s="112">
        <v>18925</v>
      </c>
      <c r="D254" s="113">
        <v>0</v>
      </c>
    </row>
    <row r="255" spans="1:7" ht="26.25" thickBot="1" x14ac:dyDescent="0.3">
      <c r="A255" s="111" t="s">
        <v>201</v>
      </c>
      <c r="B255" s="112">
        <v>4412000</v>
      </c>
      <c r="C255" s="112">
        <v>616017.5</v>
      </c>
      <c r="D255" s="113">
        <f>C255/B255</f>
        <v>0.13962318676337263</v>
      </c>
    </row>
    <row r="256" spans="1:7" ht="26.25" thickBot="1" x14ac:dyDescent="0.3">
      <c r="A256" s="111" t="s">
        <v>202</v>
      </c>
      <c r="B256" s="112">
        <v>200000</v>
      </c>
      <c r="C256" s="112">
        <v>363864.39</v>
      </c>
      <c r="D256" s="113">
        <f>C256/B256</f>
        <v>1.81932195</v>
      </c>
    </row>
    <row r="257" spans="1:8" ht="15.75" thickBot="1" x14ac:dyDescent="0.3">
      <c r="A257" s="117" t="s">
        <v>203</v>
      </c>
      <c r="B257" s="119">
        <f>SUM(B254:B256)</f>
        <v>4612000</v>
      </c>
      <c r="C257" s="119">
        <f>SUM(C254:C256)</f>
        <v>998806.89</v>
      </c>
      <c r="D257" s="113">
        <f>C257/B257</f>
        <v>0.21656697528187338</v>
      </c>
    </row>
    <row r="258" spans="1:8" ht="30" customHeight="1" x14ac:dyDescent="0.25">
      <c r="A258" s="192" t="s">
        <v>229</v>
      </c>
      <c r="B258" s="192"/>
      <c r="C258" s="192"/>
      <c r="D258" s="192"/>
      <c r="E258" s="192"/>
      <c r="F258" s="192"/>
      <c r="G258" s="192"/>
    </row>
    <row r="259" spans="1:8" ht="48.75" customHeight="1" x14ac:dyDescent="0.25">
      <c r="A259" s="192" t="s">
        <v>230</v>
      </c>
      <c r="B259" s="192"/>
      <c r="C259" s="192"/>
      <c r="D259" s="192"/>
      <c r="E259" s="192"/>
      <c r="F259" s="192"/>
      <c r="G259" s="192"/>
    </row>
    <row r="260" spans="1:8" ht="28.5" customHeight="1" x14ac:dyDescent="0.25">
      <c r="A260" s="192" t="s">
        <v>231</v>
      </c>
      <c r="B260" s="192"/>
      <c r="C260" s="192"/>
      <c r="D260" s="192"/>
      <c r="E260" s="192"/>
      <c r="F260" s="192"/>
      <c r="G260" s="192"/>
    </row>
    <row r="261" spans="1:8" x14ac:dyDescent="0.25">
      <c r="A261" s="128"/>
      <c r="B261"/>
      <c r="C261"/>
      <c r="D261"/>
    </row>
    <row r="262" spans="1:8" x14ac:dyDescent="0.25">
      <c r="A262" s="191" t="s">
        <v>204</v>
      </c>
      <c r="B262" s="191"/>
      <c r="C262" s="191"/>
      <c r="D262" s="191"/>
      <c r="E262" s="191"/>
      <c r="F262" s="191"/>
      <c r="G262" s="191"/>
      <c r="H262" s="191"/>
    </row>
    <row r="263" spans="1:8" ht="18" customHeight="1" x14ac:dyDescent="0.25">
      <c r="A263" s="193" t="s">
        <v>251</v>
      </c>
      <c r="B263" s="193"/>
      <c r="C263" s="193"/>
      <c r="D263" s="193"/>
      <c r="E263" s="193"/>
      <c r="F263" s="193"/>
      <c r="G263" s="193"/>
    </row>
    <row r="264" spans="1:8" x14ac:dyDescent="0.25">
      <c r="A264" s="140"/>
      <c r="B264" s="141"/>
      <c r="C264" s="141"/>
      <c r="D264" s="141"/>
      <c r="E264" s="142"/>
      <c r="F264" s="142"/>
      <c r="G264" s="142"/>
    </row>
    <row r="265" spans="1:8" ht="16.5" customHeight="1" x14ac:dyDescent="0.25">
      <c r="A265" s="190" t="s">
        <v>248</v>
      </c>
      <c r="B265" s="190"/>
      <c r="C265" s="190"/>
      <c r="D265" s="190"/>
      <c r="E265" s="190"/>
      <c r="F265" s="190"/>
      <c r="G265" s="190"/>
    </row>
    <row r="266" spans="1:8" s="161" customFormat="1" x14ac:dyDescent="0.25">
      <c r="A266" s="189" t="s">
        <v>237</v>
      </c>
      <c r="B266" s="189"/>
      <c r="C266" s="189"/>
      <c r="D266" s="189"/>
      <c r="E266" s="189"/>
      <c r="F266" s="189"/>
      <c r="G266" s="189"/>
    </row>
    <row r="267" spans="1:8" s="161" customFormat="1" x14ac:dyDescent="0.25">
      <c r="A267" s="189" t="s">
        <v>238</v>
      </c>
      <c r="B267" s="189"/>
      <c r="C267" s="189"/>
      <c r="D267" s="189"/>
      <c r="E267" s="189"/>
      <c r="F267" s="189"/>
      <c r="G267" s="189"/>
    </row>
    <row r="268" spans="1:8" s="161" customFormat="1" x14ac:dyDescent="0.25">
      <c r="A268" s="189" t="s">
        <v>239</v>
      </c>
      <c r="B268" s="189"/>
      <c r="C268" s="189"/>
      <c r="D268" s="189"/>
      <c r="E268" s="189"/>
      <c r="F268" s="189"/>
      <c r="G268" s="189"/>
    </row>
    <row r="269" spans="1:8" s="161" customFormat="1" x14ac:dyDescent="0.25">
      <c r="A269" s="164" t="s">
        <v>246</v>
      </c>
      <c r="B269" s="164"/>
      <c r="C269" s="164"/>
      <c r="D269" s="164"/>
      <c r="E269" s="164"/>
      <c r="F269" s="164"/>
      <c r="G269" s="164"/>
    </row>
    <row r="270" spans="1:8" s="161" customFormat="1" x14ac:dyDescent="0.25">
      <c r="A270" s="190" t="s">
        <v>247</v>
      </c>
      <c r="B270" s="190"/>
      <c r="C270" s="190"/>
      <c r="D270" s="190"/>
      <c r="E270" s="190"/>
      <c r="F270" s="190"/>
      <c r="G270" s="190"/>
    </row>
    <row r="271" spans="1:8" s="163" customFormat="1" x14ac:dyDescent="0.25">
      <c r="A271" s="189" t="s">
        <v>244</v>
      </c>
      <c r="B271" s="189"/>
      <c r="C271" s="189"/>
      <c r="D271" s="189"/>
      <c r="E271" s="189"/>
      <c r="F271" s="189"/>
      <c r="G271" s="189"/>
    </row>
    <row r="272" spans="1:8" s="161" customFormat="1" x14ac:dyDescent="0.25">
      <c r="A272" s="189" t="s">
        <v>245</v>
      </c>
      <c r="B272" s="189"/>
      <c r="C272" s="189"/>
      <c r="D272" s="189"/>
      <c r="E272" s="189"/>
      <c r="F272" s="189"/>
      <c r="G272" s="189"/>
    </row>
    <row r="273" spans="1:7" x14ac:dyDescent="0.25">
      <c r="A273" s="191" t="s">
        <v>250</v>
      </c>
      <c r="B273" s="191"/>
      <c r="C273" s="191"/>
      <c r="D273" s="191"/>
      <c r="E273" s="191"/>
      <c r="F273" s="191"/>
      <c r="G273" s="191"/>
    </row>
    <row r="274" spans="1:7" s="161" customFormat="1" x14ac:dyDescent="0.25">
      <c r="A274" s="189" t="s">
        <v>240</v>
      </c>
      <c r="B274" s="189"/>
      <c r="C274" s="189"/>
      <c r="D274" s="189"/>
      <c r="E274" s="189"/>
      <c r="F274" s="189"/>
      <c r="G274" s="189"/>
    </row>
    <row r="275" spans="1:7" s="161" customFormat="1" x14ac:dyDescent="0.25">
      <c r="A275" s="189" t="s">
        <v>241</v>
      </c>
      <c r="B275" s="189"/>
      <c r="C275" s="189"/>
      <c r="D275" s="189"/>
      <c r="E275" s="189"/>
      <c r="F275" s="189"/>
      <c r="G275" s="189"/>
    </row>
    <row r="276" spans="1:7" s="161" customFormat="1" x14ac:dyDescent="0.25">
      <c r="A276" s="189" t="s">
        <v>242</v>
      </c>
      <c r="B276" s="189"/>
      <c r="C276" s="189"/>
      <c r="D276" s="189"/>
      <c r="E276" s="189"/>
      <c r="F276" s="189"/>
      <c r="G276" s="189"/>
    </row>
    <row r="277" spans="1:7" s="161" customFormat="1" ht="30" customHeight="1" x14ac:dyDescent="0.25">
      <c r="A277" s="195" t="s">
        <v>249</v>
      </c>
      <c r="B277" s="195"/>
      <c r="C277" s="195"/>
      <c r="D277" s="195"/>
      <c r="E277" s="195"/>
      <c r="F277" s="195"/>
      <c r="G277" s="195"/>
    </row>
    <row r="278" spans="1:7" ht="34.5" customHeight="1" x14ac:dyDescent="0.25">
      <c r="A278" s="188" t="s">
        <v>232</v>
      </c>
      <c r="B278" s="188"/>
      <c r="C278" s="188"/>
      <c r="D278" s="188"/>
      <c r="E278" s="188"/>
      <c r="F278" s="188"/>
      <c r="G278" s="188"/>
    </row>
    <row r="279" spans="1:7" x14ac:dyDescent="0.25">
      <c r="A279" s="140"/>
      <c r="B279" s="141"/>
      <c r="C279" s="141"/>
      <c r="D279" s="141"/>
      <c r="E279" s="142"/>
      <c r="F279" s="142"/>
      <c r="G279" s="142"/>
    </row>
    <row r="280" spans="1:7" x14ac:dyDescent="0.25">
      <c r="A280" s="162" t="s">
        <v>205</v>
      </c>
      <c r="B280" s="141"/>
      <c r="C280" s="141"/>
      <c r="D280" s="141"/>
      <c r="E280" s="142"/>
      <c r="F280" s="142"/>
      <c r="G280" s="142"/>
    </row>
    <row r="281" spans="1:7" ht="39.75" customHeight="1" x14ac:dyDescent="0.25">
      <c r="A281" s="188" t="s">
        <v>243</v>
      </c>
      <c r="B281" s="188"/>
      <c r="C281" s="188"/>
      <c r="D281" s="188"/>
      <c r="E281" s="188"/>
      <c r="F281" s="188"/>
      <c r="G281" s="188"/>
    </row>
    <row r="282" spans="1:7" ht="41.25" customHeight="1" x14ac:dyDescent="0.25">
      <c r="A282" s="188" t="s">
        <v>252</v>
      </c>
      <c r="B282" s="188"/>
      <c r="C282" s="188"/>
      <c r="D282" s="188"/>
      <c r="E282" s="188"/>
      <c r="F282" s="188"/>
      <c r="G282" s="188"/>
    </row>
    <row r="283" spans="1:7" ht="18" customHeight="1" x14ac:dyDescent="0.25">
      <c r="A283" s="143"/>
      <c r="B283" s="143"/>
      <c r="C283" s="143"/>
      <c r="D283" s="143"/>
      <c r="E283" s="143"/>
      <c r="F283" s="143"/>
      <c r="G283" s="143"/>
    </row>
    <row r="284" spans="1:7" x14ac:dyDescent="0.25">
      <c r="A284" s="144" t="s">
        <v>206</v>
      </c>
      <c r="B284" s="145"/>
      <c r="C284" s="145"/>
      <c r="D284" s="145"/>
      <c r="E284" s="146"/>
      <c r="F284" s="146"/>
      <c r="G284" s="146"/>
    </row>
    <row r="285" spans="1:7" x14ac:dyDescent="0.25">
      <c r="A285" s="194" t="s">
        <v>233</v>
      </c>
      <c r="B285" s="194"/>
      <c r="C285" s="194"/>
      <c r="D285" s="194"/>
      <c r="E285" s="194"/>
      <c r="F285" s="194"/>
      <c r="G285" s="194"/>
    </row>
    <row r="286" spans="1:7" x14ac:dyDescent="0.25">
      <c r="A286" s="194" t="s">
        <v>234</v>
      </c>
      <c r="B286" s="194"/>
      <c r="C286" s="194"/>
      <c r="D286" s="194"/>
      <c r="E286" s="194"/>
      <c r="F286" s="194"/>
      <c r="G286" s="194"/>
    </row>
    <row r="287" spans="1:7" ht="19.5" customHeight="1" x14ac:dyDescent="0.25">
      <c r="A287" s="194" t="s">
        <v>235</v>
      </c>
      <c r="B287" s="194"/>
      <c r="C287" s="194"/>
      <c r="D287" s="194"/>
      <c r="E287" s="194"/>
      <c r="F287" s="194"/>
      <c r="G287" s="194"/>
    </row>
    <row r="288" spans="1:7" ht="30" customHeight="1" x14ac:dyDescent="0.25">
      <c r="A288" s="188" t="s">
        <v>253</v>
      </c>
      <c r="B288" s="188"/>
      <c r="C288" s="188"/>
      <c r="D288" s="188"/>
      <c r="E288" s="188"/>
      <c r="F288" s="188"/>
      <c r="G288" s="188"/>
    </row>
    <row r="289" spans="1:7" x14ac:dyDescent="0.25">
      <c r="A289" s="106"/>
      <c r="B289"/>
      <c r="C289"/>
      <c r="D289"/>
    </row>
    <row r="290" spans="1:7" x14ac:dyDescent="0.25">
      <c r="A290" s="216" t="s">
        <v>264</v>
      </c>
      <c r="B290" s="216"/>
      <c r="C290" s="216"/>
      <c r="D290" s="216"/>
      <c r="E290" s="216"/>
      <c r="F290" s="216"/>
      <c r="G290" s="216"/>
    </row>
    <row r="291" spans="1:7" x14ac:dyDescent="0.25">
      <c r="A291" s="168"/>
      <c r="B291" s="168"/>
      <c r="C291" s="168"/>
      <c r="D291" s="168"/>
      <c r="E291" s="168"/>
      <c r="F291" s="168"/>
      <c r="G291" s="168"/>
    </row>
    <row r="292" spans="1:7" s="167" customFormat="1" ht="26.25" customHeight="1" x14ac:dyDescent="0.25">
      <c r="A292" s="188" t="s">
        <v>301</v>
      </c>
      <c r="B292" s="188"/>
      <c r="C292" s="188"/>
      <c r="D292" s="188"/>
      <c r="E292" s="188"/>
      <c r="F292" s="188"/>
      <c r="G292" s="188"/>
    </row>
    <row r="293" spans="1:7" x14ac:dyDescent="0.25">
      <c r="A293" s="168"/>
      <c r="B293" s="168"/>
      <c r="C293" s="168"/>
      <c r="D293" s="168"/>
      <c r="E293" s="168"/>
      <c r="F293" s="168"/>
      <c r="G293" s="168"/>
    </row>
    <row r="294" spans="1:7" ht="25.5" x14ac:dyDescent="0.25">
      <c r="A294" s="169" t="s">
        <v>266</v>
      </c>
      <c r="B294" s="169" t="s">
        <v>267</v>
      </c>
      <c r="C294" s="169" t="s">
        <v>268</v>
      </c>
      <c r="D294" s="170" t="s">
        <v>269</v>
      </c>
      <c r="E294" s="169" t="s">
        <v>270</v>
      </c>
      <c r="F294" s="169" t="s">
        <v>271</v>
      </c>
      <c r="G294" s="168"/>
    </row>
    <row r="295" spans="1:7" x14ac:dyDescent="0.25">
      <c r="A295" s="171" t="s">
        <v>265</v>
      </c>
      <c r="B295" s="172">
        <v>42149</v>
      </c>
      <c r="C295" s="173">
        <v>150000</v>
      </c>
      <c r="D295" s="174">
        <v>126062.5</v>
      </c>
      <c r="E295" s="173">
        <v>150000</v>
      </c>
      <c r="F295" s="173">
        <v>0</v>
      </c>
      <c r="G295" s="168"/>
    </row>
    <row r="296" spans="1:7" x14ac:dyDescent="0.25">
      <c r="A296" s="175" t="s">
        <v>272</v>
      </c>
      <c r="B296" s="172">
        <v>42135</v>
      </c>
      <c r="C296" s="173">
        <v>150000</v>
      </c>
      <c r="D296" s="174">
        <v>0</v>
      </c>
      <c r="E296" s="173">
        <v>150000</v>
      </c>
      <c r="F296" s="173">
        <v>0</v>
      </c>
      <c r="G296" s="168"/>
    </row>
    <row r="297" spans="1:7" x14ac:dyDescent="0.25">
      <c r="A297" s="171" t="s">
        <v>273</v>
      </c>
      <c r="B297" s="172">
        <v>421147</v>
      </c>
      <c r="C297" s="173">
        <v>200000</v>
      </c>
      <c r="D297" s="174">
        <v>14116.8</v>
      </c>
      <c r="E297" s="173">
        <v>200000</v>
      </c>
      <c r="F297" s="173">
        <v>200000</v>
      </c>
      <c r="G297" s="168"/>
    </row>
    <row r="298" spans="1:7" x14ac:dyDescent="0.25">
      <c r="A298" s="171" t="s">
        <v>274</v>
      </c>
      <c r="B298" s="172">
        <v>421139</v>
      </c>
      <c r="C298" s="173">
        <v>450000</v>
      </c>
      <c r="D298" s="174">
        <v>0</v>
      </c>
      <c r="E298" s="173">
        <v>0</v>
      </c>
      <c r="F298" s="173">
        <v>0</v>
      </c>
      <c r="G298" s="168"/>
    </row>
    <row r="299" spans="1:7" x14ac:dyDescent="0.25">
      <c r="A299" s="171" t="s">
        <v>275</v>
      </c>
      <c r="B299" s="172">
        <v>421153</v>
      </c>
      <c r="C299" s="173">
        <v>50000</v>
      </c>
      <c r="D299" s="174">
        <v>0</v>
      </c>
      <c r="E299" s="173">
        <v>50000</v>
      </c>
      <c r="F299" s="173">
        <v>50000</v>
      </c>
      <c r="G299" s="168"/>
    </row>
    <row r="300" spans="1:7" x14ac:dyDescent="0.25">
      <c r="A300" s="171" t="s">
        <v>276</v>
      </c>
      <c r="B300" s="172">
        <v>421154</v>
      </c>
      <c r="C300" s="173">
        <v>50000</v>
      </c>
      <c r="D300" s="174">
        <v>0</v>
      </c>
      <c r="E300" s="173">
        <v>50000</v>
      </c>
      <c r="F300" s="173">
        <v>50000</v>
      </c>
      <c r="G300" s="168"/>
    </row>
    <row r="301" spans="1:7" x14ac:dyDescent="0.25">
      <c r="A301" s="171" t="s">
        <v>277</v>
      </c>
      <c r="B301" s="172">
        <v>421120</v>
      </c>
      <c r="C301" s="173">
        <v>200000</v>
      </c>
      <c r="D301" s="174">
        <v>0</v>
      </c>
      <c r="E301" s="173">
        <v>200000</v>
      </c>
      <c r="F301" s="173">
        <v>200000</v>
      </c>
      <c r="G301" s="168"/>
    </row>
    <row r="302" spans="1:7" x14ac:dyDescent="0.25">
      <c r="A302" s="171" t="s">
        <v>278</v>
      </c>
      <c r="B302" s="172">
        <v>421104</v>
      </c>
      <c r="C302" s="173">
        <v>200000</v>
      </c>
      <c r="D302" s="174">
        <v>0</v>
      </c>
      <c r="E302" s="173">
        <v>200000</v>
      </c>
      <c r="F302" s="173">
        <v>200000</v>
      </c>
      <c r="G302" s="168"/>
    </row>
    <row r="303" spans="1:7" x14ac:dyDescent="0.25">
      <c r="A303" s="171" t="s">
        <v>279</v>
      </c>
      <c r="B303" s="172">
        <v>421121</v>
      </c>
      <c r="C303" s="173">
        <v>200000</v>
      </c>
      <c r="D303" s="174">
        <v>6831.25</v>
      </c>
      <c r="E303" s="173">
        <v>200000</v>
      </c>
      <c r="F303" s="173">
        <v>200000</v>
      </c>
      <c r="G303" s="168"/>
    </row>
    <row r="304" spans="1:7" x14ac:dyDescent="0.25">
      <c r="A304" s="171" t="s">
        <v>280</v>
      </c>
      <c r="B304" s="172">
        <v>421382</v>
      </c>
      <c r="C304" s="173">
        <v>400000</v>
      </c>
      <c r="D304" s="174">
        <v>0</v>
      </c>
      <c r="E304" s="173">
        <v>0</v>
      </c>
      <c r="F304" s="173">
        <v>0</v>
      </c>
      <c r="G304" s="168"/>
    </row>
    <row r="305" spans="1:7" x14ac:dyDescent="0.25">
      <c r="A305" s="171" t="s">
        <v>281</v>
      </c>
      <c r="B305" s="172">
        <v>421398</v>
      </c>
      <c r="C305" s="173">
        <v>500000</v>
      </c>
      <c r="D305" s="174">
        <v>0</v>
      </c>
      <c r="E305" s="173">
        <v>0</v>
      </c>
      <c r="F305" s="173">
        <v>0</v>
      </c>
      <c r="G305" s="168"/>
    </row>
    <row r="306" spans="1:7" x14ac:dyDescent="0.25">
      <c r="A306" s="171" t="s">
        <v>282</v>
      </c>
      <c r="B306" s="172">
        <v>421338</v>
      </c>
      <c r="C306" s="173">
        <v>100000</v>
      </c>
      <c r="D306" s="174">
        <v>0</v>
      </c>
      <c r="E306" s="173">
        <v>100000</v>
      </c>
      <c r="F306" s="173">
        <v>100000</v>
      </c>
      <c r="G306" s="168"/>
    </row>
    <row r="307" spans="1:7" x14ac:dyDescent="0.25">
      <c r="A307" s="171" t="s">
        <v>283</v>
      </c>
      <c r="B307" s="176">
        <v>421340</v>
      </c>
      <c r="C307" s="173">
        <v>400000</v>
      </c>
      <c r="D307" s="174">
        <v>282653.78000000003</v>
      </c>
      <c r="E307" s="173">
        <v>400000</v>
      </c>
      <c r="F307" s="173">
        <v>200000</v>
      </c>
      <c r="G307" s="177"/>
    </row>
    <row r="308" spans="1:7" x14ac:dyDescent="0.25">
      <c r="A308" s="171" t="s">
        <v>284</v>
      </c>
      <c r="B308" s="176">
        <v>421123</v>
      </c>
      <c r="C308" s="173">
        <v>210000</v>
      </c>
      <c r="D308" s="174">
        <v>0</v>
      </c>
      <c r="E308" s="173">
        <v>210000</v>
      </c>
      <c r="F308" s="173">
        <v>21000</v>
      </c>
      <c r="G308" s="177"/>
    </row>
    <row r="309" spans="1:7" x14ac:dyDescent="0.25">
      <c r="A309" s="171" t="s">
        <v>285</v>
      </c>
      <c r="B309" s="176">
        <v>421387</v>
      </c>
      <c r="C309" s="173">
        <v>100000</v>
      </c>
      <c r="D309" s="174">
        <v>0</v>
      </c>
      <c r="E309" s="173">
        <v>0</v>
      </c>
      <c r="F309" s="173">
        <v>0</v>
      </c>
      <c r="G309" s="177"/>
    </row>
    <row r="310" spans="1:7" x14ac:dyDescent="0.25">
      <c r="A310" s="171" t="s">
        <v>286</v>
      </c>
      <c r="B310" s="176">
        <v>421209</v>
      </c>
      <c r="C310" s="173">
        <v>250000</v>
      </c>
      <c r="D310" s="174">
        <v>37288.230000000003</v>
      </c>
      <c r="E310" s="173">
        <v>0</v>
      </c>
      <c r="F310" s="173">
        <v>0</v>
      </c>
      <c r="G310" s="177"/>
    </row>
    <row r="311" spans="1:7" x14ac:dyDescent="0.25">
      <c r="A311" s="171" t="s">
        <v>287</v>
      </c>
      <c r="B311" s="176">
        <v>422400</v>
      </c>
      <c r="C311" s="173">
        <v>160000</v>
      </c>
      <c r="D311" s="174">
        <v>0</v>
      </c>
      <c r="E311" s="173">
        <v>160000</v>
      </c>
      <c r="F311" s="173">
        <v>160000</v>
      </c>
      <c r="G311" s="177"/>
    </row>
    <row r="312" spans="1:7" x14ac:dyDescent="0.25">
      <c r="A312" s="171" t="s">
        <v>288</v>
      </c>
      <c r="B312" s="176">
        <v>422384</v>
      </c>
      <c r="C312" s="173">
        <v>32000</v>
      </c>
      <c r="D312" s="174">
        <v>34968</v>
      </c>
      <c r="E312" s="173">
        <v>0</v>
      </c>
      <c r="F312" s="173">
        <v>0</v>
      </c>
      <c r="G312" s="177"/>
    </row>
    <row r="313" spans="1:7" x14ac:dyDescent="0.25">
      <c r="A313" s="171" t="s">
        <v>289</v>
      </c>
      <c r="B313" s="176">
        <v>422177</v>
      </c>
      <c r="C313" s="173">
        <v>15000</v>
      </c>
      <c r="D313" s="174">
        <v>0</v>
      </c>
      <c r="E313" s="173">
        <v>15000</v>
      </c>
      <c r="F313" s="173">
        <v>15000</v>
      </c>
      <c r="G313" s="177"/>
    </row>
    <row r="314" spans="1:7" x14ac:dyDescent="0.25">
      <c r="A314" s="171" t="s">
        <v>290</v>
      </c>
      <c r="B314" s="176">
        <v>422187</v>
      </c>
      <c r="C314" s="173">
        <v>20000</v>
      </c>
      <c r="D314" s="174">
        <v>2100</v>
      </c>
      <c r="E314" s="173">
        <v>20000</v>
      </c>
      <c r="F314" s="173">
        <v>20000</v>
      </c>
      <c r="G314" s="177"/>
    </row>
    <row r="315" spans="1:7" x14ac:dyDescent="0.25">
      <c r="A315" s="171" t="s">
        <v>291</v>
      </c>
      <c r="B315" s="176">
        <v>422124</v>
      </c>
      <c r="C315" s="173">
        <v>15000</v>
      </c>
      <c r="D315" s="174">
        <v>4558.75</v>
      </c>
      <c r="E315" s="173">
        <v>15000</v>
      </c>
      <c r="F315" s="173">
        <v>15000</v>
      </c>
      <c r="G315" s="177"/>
    </row>
    <row r="316" spans="1:7" x14ac:dyDescent="0.25">
      <c r="A316" s="171" t="s">
        <v>292</v>
      </c>
      <c r="B316" s="176">
        <v>422109</v>
      </c>
      <c r="C316" s="173">
        <v>50000</v>
      </c>
      <c r="D316" s="174">
        <v>18538.45</v>
      </c>
      <c r="E316" s="173">
        <v>50000</v>
      </c>
      <c r="F316" s="173">
        <v>50000</v>
      </c>
      <c r="G316" s="177"/>
    </row>
    <row r="317" spans="1:7" x14ac:dyDescent="0.25">
      <c r="A317" s="171" t="s">
        <v>293</v>
      </c>
      <c r="B317" s="176">
        <v>422105</v>
      </c>
      <c r="C317" s="173">
        <v>100000</v>
      </c>
      <c r="D317" s="174">
        <v>19587.5</v>
      </c>
      <c r="E317" s="173">
        <v>100000</v>
      </c>
      <c r="F317" s="173">
        <v>100000</v>
      </c>
      <c r="G317" s="177"/>
    </row>
    <row r="318" spans="1:7" x14ac:dyDescent="0.25">
      <c r="A318" s="171" t="s">
        <v>294</v>
      </c>
      <c r="B318" s="176"/>
      <c r="C318" s="173">
        <v>70000</v>
      </c>
      <c r="D318" s="174">
        <v>0</v>
      </c>
      <c r="E318" s="173">
        <v>70000</v>
      </c>
      <c r="F318" s="173">
        <v>70000</v>
      </c>
      <c r="G318" s="177"/>
    </row>
    <row r="319" spans="1:7" x14ac:dyDescent="0.25">
      <c r="A319" s="171" t="s">
        <v>295</v>
      </c>
      <c r="B319" s="176">
        <v>426108</v>
      </c>
      <c r="C319" s="173">
        <v>250000</v>
      </c>
      <c r="D319" s="174">
        <v>41875</v>
      </c>
      <c r="E319" s="173">
        <v>250000</v>
      </c>
      <c r="F319" s="173">
        <v>250000</v>
      </c>
      <c r="G319" s="177"/>
    </row>
    <row r="320" spans="1:7" x14ac:dyDescent="0.25">
      <c r="A320" s="171" t="s">
        <v>296</v>
      </c>
      <c r="B320" s="176">
        <v>426107</v>
      </c>
      <c r="C320" s="173">
        <v>90000</v>
      </c>
      <c r="D320" s="174">
        <v>0</v>
      </c>
      <c r="E320" s="173">
        <v>0</v>
      </c>
      <c r="F320" s="173">
        <v>0</v>
      </c>
      <c r="G320" s="177"/>
    </row>
    <row r="321" spans="1:7" ht="26.25" x14ac:dyDescent="0.25">
      <c r="A321" s="175" t="s">
        <v>297</v>
      </c>
      <c r="B321" s="176">
        <v>451389</v>
      </c>
      <c r="C321" s="173">
        <v>200000</v>
      </c>
      <c r="D321" s="174">
        <v>363864.39</v>
      </c>
      <c r="E321" s="173">
        <v>200000</v>
      </c>
      <c r="F321" s="173">
        <v>200000</v>
      </c>
      <c r="G321" s="177"/>
    </row>
    <row r="322" spans="1:7" x14ac:dyDescent="0.25">
      <c r="A322" s="171" t="s">
        <v>156</v>
      </c>
      <c r="B322" s="176">
        <v>411396</v>
      </c>
      <c r="C322" s="173">
        <v>0</v>
      </c>
      <c r="D322" s="174">
        <v>18925</v>
      </c>
      <c r="E322" s="173">
        <v>0</v>
      </c>
      <c r="F322" s="173">
        <v>0</v>
      </c>
      <c r="G322" s="177"/>
    </row>
    <row r="323" spans="1:7" x14ac:dyDescent="0.25">
      <c r="A323" s="171" t="s">
        <v>298</v>
      </c>
      <c r="B323" s="176">
        <v>421131</v>
      </c>
      <c r="C323" s="173">
        <v>0</v>
      </c>
      <c r="D323" s="174">
        <v>10006.040000000001</v>
      </c>
      <c r="E323" s="173">
        <v>0</v>
      </c>
      <c r="F323" s="173">
        <v>0</v>
      </c>
      <c r="G323" s="177"/>
    </row>
    <row r="324" spans="1:7" x14ac:dyDescent="0.25">
      <c r="A324" s="171" t="s">
        <v>299</v>
      </c>
      <c r="B324" s="176">
        <v>421148</v>
      </c>
      <c r="C324" s="173">
        <v>0</v>
      </c>
      <c r="D324" s="174">
        <v>7932.45</v>
      </c>
      <c r="E324" s="173">
        <v>0</v>
      </c>
      <c r="F324" s="173">
        <v>0</v>
      </c>
      <c r="G324" s="177"/>
    </row>
    <row r="325" spans="1:7" x14ac:dyDescent="0.25">
      <c r="A325" s="171" t="s">
        <v>300</v>
      </c>
      <c r="B325" s="176">
        <v>422127</v>
      </c>
      <c r="C325" s="173">
        <v>0</v>
      </c>
      <c r="D325" s="174">
        <v>9498.75</v>
      </c>
      <c r="E325" s="173">
        <v>0</v>
      </c>
      <c r="F325" s="173">
        <v>0</v>
      </c>
      <c r="G325" s="177"/>
    </row>
    <row r="326" spans="1:7" x14ac:dyDescent="0.25">
      <c r="A326" s="178"/>
      <c r="B326" s="179"/>
      <c r="C326" s="179">
        <f>SUM(C295:C325)</f>
        <v>4612000</v>
      </c>
      <c r="D326" s="179">
        <f>SUM(D295:D325)</f>
        <v>998806.89</v>
      </c>
      <c r="E326" s="179">
        <f>SUM(E295:E325)</f>
        <v>2790000</v>
      </c>
      <c r="F326" s="179">
        <f>SUM(F295:F325)</f>
        <v>2101000</v>
      </c>
      <c r="G326" s="177"/>
    </row>
    <row r="327" spans="1:7" x14ac:dyDescent="0.25">
      <c r="A327" s="180"/>
      <c r="B327" s="177"/>
      <c r="C327" s="177"/>
      <c r="D327" s="177"/>
      <c r="E327" s="177"/>
      <c r="F327" s="177"/>
      <c r="G327" s="177"/>
    </row>
    <row r="328" spans="1:7" ht="30" customHeight="1" x14ac:dyDescent="0.25">
      <c r="A328" s="188" t="s">
        <v>302</v>
      </c>
      <c r="B328" s="188"/>
      <c r="C328" s="188"/>
      <c r="D328" s="188"/>
      <c r="E328" s="188"/>
      <c r="F328" s="188"/>
      <c r="G328" s="188"/>
    </row>
    <row r="332" spans="1:7" x14ac:dyDescent="0.25">
      <c r="E332" s="181" t="s">
        <v>303</v>
      </c>
      <c r="F332" s="181"/>
      <c r="G332" s="181"/>
    </row>
    <row r="333" spans="1:7" x14ac:dyDescent="0.25">
      <c r="E333" s="181" t="s">
        <v>261</v>
      </c>
      <c r="F333" s="181"/>
      <c r="G333" s="181"/>
    </row>
    <row r="334" spans="1:7" x14ac:dyDescent="0.25">
      <c r="E334" s="177"/>
      <c r="F334" s="177"/>
      <c r="G334" s="177"/>
    </row>
  </sheetData>
  <mergeCells count="72">
    <mergeCell ref="A290:G290"/>
    <mergeCell ref="A292:G292"/>
    <mergeCell ref="A328:G328"/>
    <mergeCell ref="A32:G32"/>
    <mergeCell ref="A198:G198"/>
    <mergeCell ref="A199:G199"/>
    <mergeCell ref="A202:A203"/>
    <mergeCell ref="E139:E140"/>
    <mergeCell ref="A214:G214"/>
    <mergeCell ref="A192:G192"/>
    <mergeCell ref="A193:F193"/>
    <mergeCell ref="A194:G194"/>
    <mergeCell ref="A195:G195"/>
    <mergeCell ref="A197:G197"/>
    <mergeCell ref="A185:G185"/>
    <mergeCell ref="A186:G186"/>
    <mergeCell ref="A224:G224"/>
    <mergeCell ref="A243:G243"/>
    <mergeCell ref="A244:G244"/>
    <mergeCell ref="A188:G188"/>
    <mergeCell ref="A189:G189"/>
    <mergeCell ref="A191:G191"/>
    <mergeCell ref="D217:D218"/>
    <mergeCell ref="A217:A218"/>
    <mergeCell ref="A245:G245"/>
    <mergeCell ref="A8:G8"/>
    <mergeCell ref="A211:G211"/>
    <mergeCell ref="A212:G212"/>
    <mergeCell ref="A213:G213"/>
    <mergeCell ref="A139:A140"/>
    <mergeCell ref="B139:B140"/>
    <mergeCell ref="F139:F140"/>
    <mergeCell ref="G139:G140"/>
    <mergeCell ref="A10:G10"/>
    <mergeCell ref="A12:G12"/>
    <mergeCell ref="C139:C140"/>
    <mergeCell ref="D139:D140"/>
    <mergeCell ref="A232:A233"/>
    <mergeCell ref="A222:G222"/>
    <mergeCell ref="A225:G225"/>
    <mergeCell ref="A246:G246"/>
    <mergeCell ref="A247:G247"/>
    <mergeCell ref="A248:G248"/>
    <mergeCell ref="A258:G258"/>
    <mergeCell ref="A259:G259"/>
    <mergeCell ref="A267:G267"/>
    <mergeCell ref="A262:H262"/>
    <mergeCell ref="A285:G285"/>
    <mergeCell ref="A286:G286"/>
    <mergeCell ref="A288:G288"/>
    <mergeCell ref="A287:G287"/>
    <mergeCell ref="A274:G274"/>
    <mergeCell ref="A275:G275"/>
    <mergeCell ref="A276:G276"/>
    <mergeCell ref="A277:G277"/>
    <mergeCell ref="A278:G278"/>
    <mergeCell ref="E332:G332"/>
    <mergeCell ref="E333:G333"/>
    <mergeCell ref="A23:D23"/>
    <mergeCell ref="A26:D26"/>
    <mergeCell ref="A29:D29"/>
    <mergeCell ref="A281:G281"/>
    <mergeCell ref="A282:G282"/>
    <mergeCell ref="A268:G268"/>
    <mergeCell ref="A270:G270"/>
    <mergeCell ref="A271:G271"/>
    <mergeCell ref="A272:G272"/>
    <mergeCell ref="A273:G273"/>
    <mergeCell ref="A260:G260"/>
    <mergeCell ref="A263:G263"/>
    <mergeCell ref="A265:G265"/>
    <mergeCell ref="A266:G266"/>
  </mergeCells>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4DC0A8-3E63-4974-867C-29D5F9C519E6}">
  <dimension ref="A1:G55"/>
  <sheetViews>
    <sheetView topLeftCell="A43" workbookViewId="0">
      <selection activeCell="G55" sqref="A1:G55"/>
    </sheetView>
  </sheetViews>
  <sheetFormatPr defaultRowHeight="15" x14ac:dyDescent="0.25"/>
  <cols>
    <col min="1" max="1" width="16.140625" customWidth="1"/>
    <col min="2" max="2" width="20" customWidth="1"/>
    <col min="3" max="5" width="13.140625" bestFit="1" customWidth="1"/>
    <col min="6" max="6" width="9.28515625" bestFit="1" customWidth="1"/>
    <col min="7" max="7" width="8.42578125" bestFit="1" customWidth="1"/>
  </cols>
  <sheetData>
    <row r="1" spans="1:7" ht="15.75" thickBot="1" x14ac:dyDescent="0.3">
      <c r="A1" s="8" t="s">
        <v>21</v>
      </c>
    </row>
    <row r="2" spans="1:7" ht="26.25" thickBot="1" x14ac:dyDescent="0.3">
      <c r="A2" s="32" t="s">
        <v>22</v>
      </c>
      <c r="B2" s="9" t="s">
        <v>23</v>
      </c>
      <c r="C2" s="9" t="s">
        <v>24</v>
      </c>
      <c r="D2" s="9" t="s">
        <v>25</v>
      </c>
      <c r="E2" s="9" t="s">
        <v>26</v>
      </c>
      <c r="F2" s="9" t="s">
        <v>27</v>
      </c>
      <c r="G2" s="9" t="s">
        <v>28</v>
      </c>
    </row>
    <row r="3" spans="1:7" ht="15.75" thickBot="1" x14ac:dyDescent="0.3">
      <c r="A3" s="33">
        <v>1</v>
      </c>
      <c r="B3" s="10">
        <v>2</v>
      </c>
      <c r="C3" s="10">
        <v>3</v>
      </c>
      <c r="D3" s="10">
        <v>4</v>
      </c>
      <c r="E3" s="10">
        <v>5</v>
      </c>
      <c r="F3" s="10">
        <v>6</v>
      </c>
      <c r="G3" s="10">
        <v>7</v>
      </c>
    </row>
    <row r="4" spans="1:7" ht="15.75" thickBot="1" x14ac:dyDescent="0.3">
      <c r="A4" s="34">
        <v>6</v>
      </c>
      <c r="B4" s="11" t="s">
        <v>29</v>
      </c>
      <c r="C4" s="12">
        <v>2799288.65</v>
      </c>
      <c r="D4" s="12">
        <v>7579870</v>
      </c>
      <c r="E4" s="12">
        <v>2149705.36</v>
      </c>
      <c r="F4" s="13">
        <v>0.76790000000000003</v>
      </c>
      <c r="G4" s="13">
        <v>0.28360000000000002</v>
      </c>
    </row>
    <row r="5" spans="1:7" ht="15.75" thickBot="1" x14ac:dyDescent="0.3">
      <c r="A5" s="35">
        <v>61</v>
      </c>
      <c r="B5" s="14" t="s">
        <v>30</v>
      </c>
      <c r="C5" s="15">
        <v>1734558.55</v>
      </c>
      <c r="D5" s="15">
        <v>3078000</v>
      </c>
      <c r="E5" s="15">
        <v>1489623.25</v>
      </c>
      <c r="F5" s="16">
        <v>0.85880000000000001</v>
      </c>
      <c r="G5" s="16">
        <v>0.48399999999999999</v>
      </c>
    </row>
    <row r="6" spans="1:7" ht="23.25" thickBot="1" x14ac:dyDescent="0.3">
      <c r="A6" s="33">
        <v>611</v>
      </c>
      <c r="B6" s="17" t="s">
        <v>31</v>
      </c>
      <c r="C6" s="18">
        <v>1631794.28</v>
      </c>
      <c r="D6" s="18">
        <v>2720000</v>
      </c>
      <c r="E6" s="18">
        <v>1439928.98</v>
      </c>
      <c r="F6" s="19">
        <v>0.88239999999999996</v>
      </c>
      <c r="G6" s="19">
        <v>0.52939999999999998</v>
      </c>
    </row>
    <row r="7" spans="1:7" ht="34.5" thickBot="1" x14ac:dyDescent="0.3">
      <c r="A7" s="33">
        <v>6111</v>
      </c>
      <c r="B7" s="17" t="s">
        <v>32</v>
      </c>
      <c r="C7" s="18">
        <v>1631794.28</v>
      </c>
      <c r="D7" s="20"/>
      <c r="E7" s="18">
        <v>1439928.98</v>
      </c>
      <c r="F7" s="19">
        <v>0.88239999999999996</v>
      </c>
      <c r="G7" s="21"/>
    </row>
    <row r="8" spans="1:7" ht="15.75" thickBot="1" x14ac:dyDescent="0.3">
      <c r="A8" s="33">
        <v>613</v>
      </c>
      <c r="B8" s="17" t="s">
        <v>33</v>
      </c>
      <c r="C8" s="18">
        <v>100236.77</v>
      </c>
      <c r="D8" s="18">
        <v>350000</v>
      </c>
      <c r="E8" s="18">
        <v>49694.27</v>
      </c>
      <c r="F8" s="19">
        <v>0.49580000000000002</v>
      </c>
      <c r="G8" s="19">
        <v>0.14199999999999999</v>
      </c>
    </row>
    <row r="9" spans="1:7" ht="23.25" thickBot="1" x14ac:dyDescent="0.3">
      <c r="A9" s="33">
        <v>6134</v>
      </c>
      <c r="B9" s="17" t="s">
        <v>34</v>
      </c>
      <c r="C9" s="18">
        <v>100236.77</v>
      </c>
      <c r="D9" s="20"/>
      <c r="E9" s="18">
        <v>49694.27</v>
      </c>
      <c r="F9" s="19">
        <v>0.49580000000000002</v>
      </c>
      <c r="G9" s="21"/>
    </row>
    <row r="10" spans="1:7" ht="15.75" thickBot="1" x14ac:dyDescent="0.3">
      <c r="A10" s="33">
        <v>614</v>
      </c>
      <c r="B10" s="17" t="s">
        <v>35</v>
      </c>
      <c r="C10" s="18">
        <v>2527.5</v>
      </c>
      <c r="D10" s="18">
        <v>8000</v>
      </c>
      <c r="E10" s="22">
        <v>0</v>
      </c>
      <c r="F10" s="19">
        <v>0</v>
      </c>
      <c r="G10" s="19">
        <v>0</v>
      </c>
    </row>
    <row r="11" spans="1:7" ht="15.75" thickBot="1" x14ac:dyDescent="0.3">
      <c r="A11" s="33">
        <v>6142</v>
      </c>
      <c r="B11" s="17" t="s">
        <v>36</v>
      </c>
      <c r="C11" s="22">
        <v>0</v>
      </c>
      <c r="D11" s="21"/>
      <c r="E11" s="22">
        <v>0</v>
      </c>
      <c r="F11" s="21"/>
      <c r="G11" s="21"/>
    </row>
    <row r="12" spans="1:7" ht="34.5" thickBot="1" x14ac:dyDescent="0.3">
      <c r="A12" s="33">
        <v>6145</v>
      </c>
      <c r="B12" s="17" t="s">
        <v>37</v>
      </c>
      <c r="C12" s="18">
        <v>2527.5</v>
      </c>
      <c r="D12" s="20"/>
      <c r="E12" s="22">
        <v>0</v>
      </c>
      <c r="F12" s="19">
        <v>0</v>
      </c>
      <c r="G12" s="21"/>
    </row>
    <row r="13" spans="1:7" ht="45.75" thickBot="1" x14ac:dyDescent="0.3">
      <c r="A13" s="35">
        <v>63</v>
      </c>
      <c r="B13" s="14" t="s">
        <v>38</v>
      </c>
      <c r="C13" s="15">
        <v>768954.94</v>
      </c>
      <c r="D13" s="15">
        <v>3080470</v>
      </c>
      <c r="E13" s="15">
        <v>416342.36</v>
      </c>
      <c r="F13" s="16">
        <v>0.54139999999999999</v>
      </c>
      <c r="G13" s="16">
        <v>0.13519999999999999</v>
      </c>
    </row>
    <row r="14" spans="1:7" ht="15.75" thickBot="1" x14ac:dyDescent="0.3">
      <c r="A14" s="33">
        <v>633</v>
      </c>
      <c r="B14" s="17" t="s">
        <v>39</v>
      </c>
      <c r="C14" s="18">
        <v>95400</v>
      </c>
      <c r="D14" s="18">
        <v>140000</v>
      </c>
      <c r="E14" s="18">
        <v>92629.18</v>
      </c>
      <c r="F14" s="19">
        <v>0.97099999999999997</v>
      </c>
      <c r="G14" s="19">
        <v>0.66159999999999997</v>
      </c>
    </row>
    <row r="15" spans="1:7" ht="23.25" thickBot="1" x14ac:dyDescent="0.3">
      <c r="A15" s="33">
        <v>6331</v>
      </c>
      <c r="B15" s="17" t="s">
        <v>40</v>
      </c>
      <c r="C15" s="18">
        <v>4400</v>
      </c>
      <c r="D15" s="20"/>
      <c r="E15" s="18">
        <v>76629.179999999993</v>
      </c>
      <c r="F15" s="19">
        <v>17.415700000000001</v>
      </c>
      <c r="G15" s="21"/>
    </row>
    <row r="16" spans="1:7" ht="23.25" thickBot="1" x14ac:dyDescent="0.3">
      <c r="A16" s="33">
        <v>6332</v>
      </c>
      <c r="B16" s="17" t="s">
        <v>41</v>
      </c>
      <c r="C16" s="18">
        <v>91000</v>
      </c>
      <c r="D16" s="20"/>
      <c r="E16" s="18">
        <v>16000</v>
      </c>
      <c r="F16" s="19">
        <v>0.17580000000000001</v>
      </c>
      <c r="G16" s="21"/>
    </row>
    <row r="17" spans="1:7" ht="34.5" thickBot="1" x14ac:dyDescent="0.3">
      <c r="A17" s="33">
        <v>634</v>
      </c>
      <c r="B17" s="17" t="s">
        <v>42</v>
      </c>
      <c r="C17" s="18">
        <v>263766.68</v>
      </c>
      <c r="D17" s="18">
        <v>630120</v>
      </c>
      <c r="E17" s="22">
        <v>0</v>
      </c>
      <c r="F17" s="19">
        <v>0</v>
      </c>
      <c r="G17" s="19">
        <v>0</v>
      </c>
    </row>
    <row r="18" spans="1:7" ht="34.5" thickBot="1" x14ac:dyDescent="0.3">
      <c r="A18" s="33">
        <v>6341</v>
      </c>
      <c r="B18" s="17" t="s">
        <v>43</v>
      </c>
      <c r="C18" s="18">
        <v>263766.68</v>
      </c>
      <c r="D18" s="20"/>
      <c r="E18" s="22">
        <v>0</v>
      </c>
      <c r="F18" s="19">
        <v>0</v>
      </c>
      <c r="G18" s="21"/>
    </row>
    <row r="19" spans="1:7" ht="34.5" thickBot="1" x14ac:dyDescent="0.3">
      <c r="A19" s="33">
        <v>6342</v>
      </c>
      <c r="B19" s="17" t="s">
        <v>44</v>
      </c>
      <c r="C19" s="22">
        <v>0</v>
      </c>
      <c r="D19" s="21"/>
      <c r="E19" s="22">
        <v>0</v>
      </c>
      <c r="F19" s="21"/>
      <c r="G19" s="21"/>
    </row>
    <row r="20" spans="1:7" ht="23.25" thickBot="1" x14ac:dyDescent="0.3">
      <c r="A20" s="33">
        <v>638</v>
      </c>
      <c r="B20" s="17" t="s">
        <v>45</v>
      </c>
      <c r="C20" s="18">
        <v>409788.26</v>
      </c>
      <c r="D20" s="18">
        <v>2310350</v>
      </c>
      <c r="E20" s="18">
        <v>323713.18</v>
      </c>
      <c r="F20" s="19">
        <v>0.79</v>
      </c>
      <c r="G20" s="19">
        <v>0.1401</v>
      </c>
    </row>
    <row r="21" spans="1:7" ht="34.5" thickBot="1" x14ac:dyDescent="0.3">
      <c r="A21" s="33">
        <v>6381</v>
      </c>
      <c r="B21" s="17" t="s">
        <v>46</v>
      </c>
      <c r="C21" s="18">
        <v>409788.26</v>
      </c>
      <c r="D21" s="20"/>
      <c r="E21" s="18">
        <v>212188.18</v>
      </c>
      <c r="F21" s="19">
        <v>0.51780000000000004</v>
      </c>
      <c r="G21" s="21"/>
    </row>
    <row r="22" spans="1:7" ht="34.5" thickBot="1" x14ac:dyDescent="0.3">
      <c r="A22" s="33">
        <v>6382</v>
      </c>
      <c r="B22" s="17" t="s">
        <v>47</v>
      </c>
      <c r="C22" s="22">
        <v>0</v>
      </c>
      <c r="D22" s="21"/>
      <c r="E22" s="18">
        <v>111525</v>
      </c>
      <c r="F22" s="21"/>
      <c r="G22" s="21"/>
    </row>
    <row r="23" spans="1:7" ht="15.75" thickBot="1" x14ac:dyDescent="0.3">
      <c r="A23" s="35">
        <v>64</v>
      </c>
      <c r="B23" s="14" t="s">
        <v>48</v>
      </c>
      <c r="C23" s="15">
        <v>141278.01</v>
      </c>
      <c r="D23" s="15">
        <v>975100</v>
      </c>
      <c r="E23" s="15">
        <v>77911.149999999994</v>
      </c>
      <c r="F23" s="16">
        <v>0.55149999999999999</v>
      </c>
      <c r="G23" s="16">
        <v>7.9899999999999999E-2</v>
      </c>
    </row>
    <row r="24" spans="1:7" ht="23.25" thickBot="1" x14ac:dyDescent="0.3">
      <c r="A24" s="33">
        <v>641</v>
      </c>
      <c r="B24" s="17" t="s">
        <v>49</v>
      </c>
      <c r="C24" s="22">
        <v>379.36</v>
      </c>
      <c r="D24" s="18">
        <v>4000</v>
      </c>
      <c r="E24" s="22">
        <v>172.66</v>
      </c>
      <c r="F24" s="19">
        <v>0.4551</v>
      </c>
      <c r="G24" s="19">
        <v>4.3200000000000002E-2</v>
      </c>
    </row>
    <row r="25" spans="1:7" ht="34.5" thickBot="1" x14ac:dyDescent="0.3">
      <c r="A25" s="33">
        <v>6413</v>
      </c>
      <c r="B25" s="17" t="s">
        <v>50</v>
      </c>
      <c r="C25" s="22">
        <v>198.04</v>
      </c>
      <c r="D25" s="20"/>
      <c r="E25" s="22">
        <v>172.66</v>
      </c>
      <c r="F25" s="19">
        <v>0.87180000000000002</v>
      </c>
      <c r="G25" s="21"/>
    </row>
    <row r="26" spans="1:7" ht="23.25" thickBot="1" x14ac:dyDescent="0.3">
      <c r="A26" s="33">
        <v>6414</v>
      </c>
      <c r="B26" s="17" t="s">
        <v>51</v>
      </c>
      <c r="C26" s="22">
        <v>181.32</v>
      </c>
      <c r="D26" s="20"/>
      <c r="E26" s="22">
        <v>0</v>
      </c>
      <c r="F26" s="19">
        <v>0</v>
      </c>
      <c r="G26" s="21"/>
    </row>
    <row r="27" spans="1:7" ht="23.25" thickBot="1" x14ac:dyDescent="0.3">
      <c r="A27" s="33">
        <v>642</v>
      </c>
      <c r="B27" s="17" t="s">
        <v>52</v>
      </c>
      <c r="C27" s="18">
        <v>140898.65</v>
      </c>
      <c r="D27" s="18">
        <v>971100</v>
      </c>
      <c r="E27" s="18">
        <v>77738.490000000005</v>
      </c>
      <c r="F27" s="19">
        <v>0.55169999999999997</v>
      </c>
      <c r="G27" s="19">
        <v>8.0100000000000005E-2</v>
      </c>
    </row>
    <row r="28" spans="1:7" ht="15.75" thickBot="1" x14ac:dyDescent="0.3">
      <c r="A28" s="33">
        <v>6421</v>
      </c>
      <c r="B28" s="17" t="s">
        <v>53</v>
      </c>
      <c r="C28" s="18">
        <v>10511.6</v>
      </c>
      <c r="D28" s="20"/>
      <c r="E28" s="18">
        <v>10657.39</v>
      </c>
      <c r="F28" s="19">
        <v>1.0139</v>
      </c>
      <c r="G28" s="21"/>
    </row>
    <row r="29" spans="1:7" ht="23.25" thickBot="1" x14ac:dyDescent="0.3">
      <c r="A29" s="33">
        <v>6422</v>
      </c>
      <c r="B29" s="17" t="s">
        <v>54</v>
      </c>
      <c r="C29" s="18">
        <v>127847.74</v>
      </c>
      <c r="D29" s="20"/>
      <c r="E29" s="18">
        <v>67081.100000000006</v>
      </c>
      <c r="F29" s="19">
        <v>0.52470000000000006</v>
      </c>
      <c r="G29" s="21"/>
    </row>
    <row r="30" spans="1:7" ht="23.25" thickBot="1" x14ac:dyDescent="0.3">
      <c r="A30" s="33">
        <v>6423</v>
      </c>
      <c r="B30" s="17" t="s">
        <v>55</v>
      </c>
      <c r="C30" s="22">
        <v>0</v>
      </c>
      <c r="D30" s="21"/>
      <c r="E30" s="22">
        <v>0</v>
      </c>
      <c r="F30" s="21"/>
      <c r="G30" s="21"/>
    </row>
    <row r="31" spans="1:7" ht="26.25" thickBot="1" x14ac:dyDescent="0.3">
      <c r="A31" s="36" t="s">
        <v>22</v>
      </c>
      <c r="B31" s="23" t="s">
        <v>23</v>
      </c>
      <c r="C31" s="23" t="s">
        <v>24</v>
      </c>
      <c r="D31" s="23" t="s">
        <v>25</v>
      </c>
      <c r="E31" s="23" t="s">
        <v>26</v>
      </c>
      <c r="F31" s="23" t="s">
        <v>27</v>
      </c>
      <c r="G31" s="23" t="s">
        <v>28</v>
      </c>
    </row>
    <row r="32" spans="1:7" ht="15.75" thickBot="1" x14ac:dyDescent="0.3">
      <c r="A32" s="33">
        <v>1</v>
      </c>
      <c r="B32" s="10">
        <v>2</v>
      </c>
      <c r="C32" s="10">
        <v>3</v>
      </c>
      <c r="D32" s="10">
        <v>4</v>
      </c>
      <c r="E32" s="10">
        <v>5</v>
      </c>
      <c r="F32" s="10">
        <v>6</v>
      </c>
      <c r="G32" s="10">
        <v>7</v>
      </c>
    </row>
    <row r="33" spans="1:7" ht="23.25" thickBot="1" x14ac:dyDescent="0.3">
      <c r="A33" s="33">
        <v>6429</v>
      </c>
      <c r="B33" s="17" t="s">
        <v>55</v>
      </c>
      <c r="C33" s="18">
        <v>2539.31</v>
      </c>
      <c r="D33" s="20"/>
      <c r="E33" s="22">
        <v>0</v>
      </c>
      <c r="F33" s="19">
        <v>0</v>
      </c>
      <c r="G33" s="21"/>
    </row>
    <row r="34" spans="1:7" ht="45.75" thickBot="1" x14ac:dyDescent="0.3">
      <c r="A34" s="35">
        <v>65</v>
      </c>
      <c r="B34" s="14" t="s">
        <v>56</v>
      </c>
      <c r="C34" s="15">
        <v>152818.74</v>
      </c>
      <c r="D34" s="15">
        <v>254800</v>
      </c>
      <c r="E34" s="15">
        <v>164150.1</v>
      </c>
      <c r="F34" s="16">
        <v>1.0741000000000001</v>
      </c>
      <c r="G34" s="16">
        <v>0.64419999999999999</v>
      </c>
    </row>
    <row r="35" spans="1:7" ht="23.25" thickBot="1" x14ac:dyDescent="0.3">
      <c r="A35" s="33">
        <v>651</v>
      </c>
      <c r="B35" s="17" t="s">
        <v>57</v>
      </c>
      <c r="C35" s="18">
        <v>38495.620000000003</v>
      </c>
      <c r="D35" s="18">
        <v>58800</v>
      </c>
      <c r="E35" s="18">
        <v>34763.760000000002</v>
      </c>
      <c r="F35" s="19">
        <v>0.90310000000000001</v>
      </c>
      <c r="G35" s="19">
        <v>0.59119999999999995</v>
      </c>
    </row>
    <row r="36" spans="1:7" ht="34.5" thickBot="1" x14ac:dyDescent="0.3">
      <c r="A36" s="33">
        <v>6512</v>
      </c>
      <c r="B36" s="17" t="s">
        <v>58</v>
      </c>
      <c r="C36" s="18">
        <v>38460</v>
      </c>
      <c r="D36" s="20"/>
      <c r="E36" s="18">
        <v>34711.599999999999</v>
      </c>
      <c r="F36" s="19">
        <v>0.90249999999999997</v>
      </c>
      <c r="G36" s="21"/>
    </row>
    <row r="37" spans="1:7" ht="23.25" thickBot="1" x14ac:dyDescent="0.3">
      <c r="A37" s="33">
        <v>6513</v>
      </c>
      <c r="B37" s="17" t="s">
        <v>59</v>
      </c>
      <c r="C37" s="22">
        <v>35.619999999999997</v>
      </c>
      <c r="D37" s="20"/>
      <c r="E37" s="22">
        <v>52.16</v>
      </c>
      <c r="F37" s="19">
        <v>1.4642999999999999</v>
      </c>
      <c r="G37" s="21"/>
    </row>
    <row r="38" spans="1:7" ht="23.25" thickBot="1" x14ac:dyDescent="0.3">
      <c r="A38" s="33">
        <v>652</v>
      </c>
      <c r="B38" s="17" t="s">
        <v>60</v>
      </c>
      <c r="C38" s="18">
        <v>30507.54</v>
      </c>
      <c r="D38" s="18">
        <v>38000</v>
      </c>
      <c r="E38" s="18">
        <v>43657.05</v>
      </c>
      <c r="F38" s="19">
        <v>1.431</v>
      </c>
      <c r="G38" s="19">
        <v>1.1489</v>
      </c>
    </row>
    <row r="39" spans="1:7" ht="15.75" thickBot="1" x14ac:dyDescent="0.3">
      <c r="A39" s="33">
        <v>6522</v>
      </c>
      <c r="B39" s="17" t="s">
        <v>61</v>
      </c>
      <c r="C39" s="22">
        <v>4.76</v>
      </c>
      <c r="D39" s="20"/>
      <c r="E39" s="22">
        <v>90.89</v>
      </c>
      <c r="F39" s="19">
        <v>19.0945</v>
      </c>
      <c r="G39" s="21"/>
    </row>
    <row r="40" spans="1:7" ht="15.75" thickBot="1" x14ac:dyDescent="0.3">
      <c r="A40" s="33">
        <v>6524</v>
      </c>
      <c r="B40" s="17" t="s">
        <v>62</v>
      </c>
      <c r="C40" s="18">
        <v>11065.78</v>
      </c>
      <c r="D40" s="20"/>
      <c r="E40" s="18">
        <v>43145.45</v>
      </c>
      <c r="F40" s="19">
        <v>3.899</v>
      </c>
      <c r="G40" s="21"/>
    </row>
    <row r="41" spans="1:7" ht="23.25" thickBot="1" x14ac:dyDescent="0.3">
      <c r="A41" s="33">
        <v>6526</v>
      </c>
      <c r="B41" s="17" t="s">
        <v>63</v>
      </c>
      <c r="C41" s="18">
        <v>19437</v>
      </c>
      <c r="D41" s="20"/>
      <c r="E41" s="22">
        <v>420.71</v>
      </c>
      <c r="F41" s="19">
        <v>2.1600000000000001E-2</v>
      </c>
      <c r="G41" s="21"/>
    </row>
    <row r="42" spans="1:7" ht="23.25" thickBot="1" x14ac:dyDescent="0.3">
      <c r="A42" s="33">
        <v>653</v>
      </c>
      <c r="B42" s="17" t="s">
        <v>64</v>
      </c>
      <c r="C42" s="18">
        <v>83815.58</v>
      </c>
      <c r="D42" s="18">
        <v>158000</v>
      </c>
      <c r="E42" s="18">
        <v>85729.29</v>
      </c>
      <c r="F42" s="19">
        <v>1.0227999999999999</v>
      </c>
      <c r="G42" s="19">
        <v>0.54259999999999997</v>
      </c>
    </row>
    <row r="43" spans="1:7" ht="15.75" thickBot="1" x14ac:dyDescent="0.3">
      <c r="A43" s="33">
        <v>6531</v>
      </c>
      <c r="B43" s="17" t="s">
        <v>65</v>
      </c>
      <c r="C43" s="22">
        <v>883.23</v>
      </c>
      <c r="D43" s="20"/>
      <c r="E43" s="22">
        <v>0</v>
      </c>
      <c r="F43" s="19">
        <v>0</v>
      </c>
      <c r="G43" s="21"/>
    </row>
    <row r="44" spans="1:7" ht="15.75" thickBot="1" x14ac:dyDescent="0.3">
      <c r="A44" s="33">
        <v>6532</v>
      </c>
      <c r="B44" s="17" t="s">
        <v>66</v>
      </c>
      <c r="C44" s="18">
        <v>82932.350000000006</v>
      </c>
      <c r="D44" s="20"/>
      <c r="E44" s="18">
        <v>85729.29</v>
      </c>
      <c r="F44" s="19">
        <v>1.0337000000000001</v>
      </c>
      <c r="G44" s="21"/>
    </row>
    <row r="45" spans="1:7" ht="15.75" thickBot="1" x14ac:dyDescent="0.3">
      <c r="A45" s="35">
        <v>66</v>
      </c>
      <c r="B45" s="14" t="s">
        <v>67</v>
      </c>
      <c r="C45" s="24">
        <v>0</v>
      </c>
      <c r="D45" s="15">
        <v>186500</v>
      </c>
      <c r="E45" s="24">
        <v>0</v>
      </c>
      <c r="F45" s="16">
        <v>0</v>
      </c>
      <c r="G45" s="25"/>
    </row>
    <row r="46" spans="1:7" ht="34.5" thickBot="1" x14ac:dyDescent="0.3">
      <c r="A46" s="33">
        <v>663</v>
      </c>
      <c r="B46" s="17" t="s">
        <v>68</v>
      </c>
      <c r="C46" s="22">
        <v>0</v>
      </c>
      <c r="D46" s="18">
        <v>186500</v>
      </c>
      <c r="E46" s="22">
        <v>0</v>
      </c>
      <c r="F46" s="19">
        <v>0</v>
      </c>
      <c r="G46" s="21"/>
    </row>
    <row r="47" spans="1:7" ht="15.75" thickBot="1" x14ac:dyDescent="0.3">
      <c r="A47" s="33">
        <v>6632</v>
      </c>
      <c r="B47" s="17" t="s">
        <v>69</v>
      </c>
      <c r="C47" s="22">
        <v>0</v>
      </c>
      <c r="D47" s="22">
        <v>0</v>
      </c>
      <c r="E47" s="21"/>
      <c r="F47" s="21"/>
      <c r="G47" s="21"/>
    </row>
    <row r="48" spans="1:7" ht="15.75" thickBot="1" x14ac:dyDescent="0.3">
      <c r="A48" s="35">
        <v>68</v>
      </c>
      <c r="B48" s="14" t="s">
        <v>67</v>
      </c>
      <c r="C48" s="15">
        <v>1678.41</v>
      </c>
      <c r="D48" s="15">
        <v>5000</v>
      </c>
      <c r="E48" s="15">
        <v>1678.5</v>
      </c>
      <c r="F48" s="16">
        <v>1.0001</v>
      </c>
      <c r="G48" s="16">
        <v>0.3357</v>
      </c>
    </row>
    <row r="49" spans="1:7" ht="15.75" thickBot="1" x14ac:dyDescent="0.3">
      <c r="A49" s="33">
        <v>683</v>
      </c>
      <c r="B49" s="17" t="s">
        <v>67</v>
      </c>
      <c r="C49" s="18">
        <v>1678.41</v>
      </c>
      <c r="D49" s="18">
        <v>5000</v>
      </c>
      <c r="E49" s="18">
        <v>1678.5</v>
      </c>
      <c r="F49" s="19">
        <v>1.0001</v>
      </c>
      <c r="G49" s="19">
        <v>0.3357</v>
      </c>
    </row>
    <row r="50" spans="1:7" ht="15.75" thickBot="1" x14ac:dyDescent="0.3">
      <c r="A50" s="33">
        <v>6831</v>
      </c>
      <c r="B50" s="17" t="s">
        <v>67</v>
      </c>
      <c r="C50" s="18">
        <v>1678.41</v>
      </c>
      <c r="D50" s="20"/>
      <c r="E50" s="18">
        <v>1678.5</v>
      </c>
      <c r="F50" s="19">
        <v>1.0001</v>
      </c>
      <c r="G50" s="21"/>
    </row>
    <row r="51" spans="1:7" ht="26.25" thickBot="1" x14ac:dyDescent="0.3">
      <c r="A51" s="34">
        <v>7</v>
      </c>
      <c r="B51" s="11" t="s">
        <v>70</v>
      </c>
      <c r="C51" s="12">
        <v>39460.68</v>
      </c>
      <c r="D51" s="12">
        <v>148800</v>
      </c>
      <c r="E51" s="12">
        <v>42742.39</v>
      </c>
      <c r="F51" s="26">
        <v>1.0831999999999999</v>
      </c>
      <c r="G51" s="13">
        <v>0.28720000000000001</v>
      </c>
    </row>
    <row r="52" spans="1:7" ht="34.5" thickBot="1" x14ac:dyDescent="0.3">
      <c r="A52" s="35">
        <v>71</v>
      </c>
      <c r="B52" s="14" t="s">
        <v>71</v>
      </c>
      <c r="C52" s="15">
        <v>39460.68</v>
      </c>
      <c r="D52" s="15">
        <v>148800</v>
      </c>
      <c r="E52" s="15">
        <v>42742.39</v>
      </c>
      <c r="F52" s="27">
        <v>1.0831999999999999</v>
      </c>
      <c r="G52" s="16">
        <v>0.28720000000000001</v>
      </c>
    </row>
    <row r="53" spans="1:7" ht="34.5" thickBot="1" x14ac:dyDescent="0.3">
      <c r="A53" s="33">
        <v>711</v>
      </c>
      <c r="B53" s="17" t="s">
        <v>72</v>
      </c>
      <c r="C53" s="18">
        <v>39460.68</v>
      </c>
      <c r="D53" s="18">
        <v>148800</v>
      </c>
      <c r="E53" s="18">
        <v>42742.39</v>
      </c>
      <c r="F53" s="19">
        <v>1.0831999999999999</v>
      </c>
      <c r="G53" s="19">
        <v>0.28720000000000001</v>
      </c>
    </row>
    <row r="54" spans="1:7" ht="15.75" thickBot="1" x14ac:dyDescent="0.3">
      <c r="A54" s="33">
        <v>7111</v>
      </c>
      <c r="B54" s="17" t="s">
        <v>73</v>
      </c>
      <c r="C54" s="18">
        <v>39460.68</v>
      </c>
      <c r="D54" s="20"/>
      <c r="E54" s="18">
        <v>42742.39</v>
      </c>
      <c r="F54" s="19">
        <v>1.0831999999999999</v>
      </c>
      <c r="G54" s="21"/>
    </row>
    <row r="55" spans="1:7" ht="16.5" thickBot="1" x14ac:dyDescent="0.3">
      <c r="A55" s="28"/>
      <c r="B55" s="29" t="s">
        <v>74</v>
      </c>
      <c r="C55" s="30">
        <v>2838749.33</v>
      </c>
      <c r="D55" s="30">
        <v>7728670</v>
      </c>
      <c r="E55" s="30">
        <v>2192447.75</v>
      </c>
      <c r="F55" s="31">
        <v>0.77229999999999999</v>
      </c>
      <c r="G55" s="31">
        <v>0.28370000000000001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2</vt:i4>
      </vt:variant>
      <vt:variant>
        <vt:lpstr>Imenovani rasponi</vt:lpstr>
      </vt:variant>
      <vt:variant>
        <vt:i4>6</vt:i4>
      </vt:variant>
    </vt:vector>
  </HeadingPairs>
  <TitlesOfParts>
    <vt:vector size="8" baseType="lpstr">
      <vt:lpstr>List1</vt:lpstr>
      <vt:lpstr>List2</vt:lpstr>
      <vt:lpstr>List1!_Hlk32306578</vt:lpstr>
      <vt:lpstr>List1!_Hlk54090888</vt:lpstr>
      <vt:lpstr>List1!_Hlk54263646</vt:lpstr>
      <vt:lpstr>List1!_Hlk54265141</vt:lpstr>
      <vt:lpstr>List1!_Hlk54265262</vt:lpstr>
      <vt:lpstr>List1!_Hlk54265366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korisnik</dc:creator>
  <cp:lastModifiedBy>Ivo</cp:lastModifiedBy>
  <cp:lastPrinted>2021-09-14T10:05:10Z</cp:lastPrinted>
  <dcterms:created xsi:type="dcterms:W3CDTF">2015-06-05T18:19:34Z</dcterms:created>
  <dcterms:modified xsi:type="dcterms:W3CDTF">2021-09-28T09:24:52Z</dcterms:modified>
</cp:coreProperties>
</file>