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Ivo\Desktop\RAZNO\SJEDNICE\2025\49. sjednica OVOB 27.03.2025\izvršenje proračuna\"/>
    </mc:Choice>
  </mc:AlternateContent>
  <xr:revisionPtr revIDLastSave="0" documentId="13_ncr:1_{B3E80A87-5740-42AB-80EB-5A64696C4481}" xr6:coauthVersionLast="47" xr6:coauthVersionMax="47" xr10:uidLastSave="{00000000-0000-0000-0000-000000000000}"/>
  <bookViews>
    <workbookView xWindow="1440" yWindow="1155" windowWidth="21600" windowHeight="11295" xr2:uid="{00000000-000D-0000-FFFF-FFFF00000000}"/>
  </bookViews>
  <sheets>
    <sheet name="List1" sheetId="1" r:id="rId1"/>
    <sheet name="List2" sheetId="3" r:id="rId2"/>
  </sheets>
  <definedNames>
    <definedName name="_Hlk32306578" localSheetId="0">List1!$A$287</definedName>
    <definedName name="_Hlk54090888" localSheetId="0">List1!$A$198</definedName>
    <definedName name="_Hlk54263646" localSheetId="0">List1!$A$204</definedName>
    <definedName name="_Hlk54265141" localSheetId="0">List1!$C$247</definedName>
    <definedName name="_Hlk54265262" localSheetId="0">List1!$C$250</definedName>
    <definedName name="_Hlk54265366" localSheetId="0">List1!$C$252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1" i="1" l="1"/>
  <c r="C162" i="1"/>
  <c r="B221" i="1" l="1"/>
  <c r="C221" i="1"/>
  <c r="D220" i="1" l="1"/>
  <c r="C92" i="1"/>
  <c r="D92" i="1"/>
  <c r="E92" i="1"/>
  <c r="D171" i="1"/>
  <c r="G172" i="1"/>
  <c r="E171" i="1"/>
  <c r="E186" i="1"/>
  <c r="E185" i="1" s="1"/>
  <c r="E182" i="1"/>
  <c r="E180" i="1"/>
  <c r="E176" i="1"/>
  <c r="E168" i="1"/>
  <c r="E167" i="1" s="1"/>
  <c r="E162" i="1"/>
  <c r="D159" i="1"/>
  <c r="E155" i="1"/>
  <c r="E154" i="1" s="1"/>
  <c r="E152" i="1"/>
  <c r="E149" i="1"/>
  <c r="E144" i="1"/>
  <c r="E143" i="1" s="1"/>
  <c r="E141" i="1"/>
  <c r="E140" i="1" s="1"/>
  <c r="E132" i="1"/>
  <c r="E123" i="1"/>
  <c r="E118" i="1"/>
  <c r="E113" i="1"/>
  <c r="E110" i="1"/>
  <c r="E108" i="1"/>
  <c r="E105" i="1"/>
  <c r="D182" i="1"/>
  <c r="D186" i="1"/>
  <c r="D185" i="1" s="1"/>
  <c r="D180" i="1"/>
  <c r="C180" i="1"/>
  <c r="D176" i="1"/>
  <c r="D162" i="1"/>
  <c r="D155" i="1"/>
  <c r="D154" i="1" s="1"/>
  <c r="D152" i="1"/>
  <c r="D149" i="1"/>
  <c r="D144" i="1"/>
  <c r="D141" i="1"/>
  <c r="D132" i="1"/>
  <c r="D123" i="1"/>
  <c r="D118" i="1"/>
  <c r="D113" i="1"/>
  <c r="D110" i="1"/>
  <c r="D108" i="1"/>
  <c r="D105" i="1"/>
  <c r="E164" i="1"/>
  <c r="D164" i="1"/>
  <c r="E95" i="1"/>
  <c r="E94" i="1" s="1"/>
  <c r="E39" i="1"/>
  <c r="D22" i="1"/>
  <c r="C22" i="1"/>
  <c r="D19" i="1"/>
  <c r="C19" i="1"/>
  <c r="B22" i="1"/>
  <c r="B19" i="1"/>
  <c r="E148" i="1" l="1"/>
  <c r="C23" i="1"/>
  <c r="D170" i="1"/>
  <c r="D158" i="1"/>
  <c r="B23" i="1"/>
  <c r="D23" i="1"/>
  <c r="G180" i="1"/>
  <c r="F180" i="1"/>
  <c r="E170" i="1"/>
  <c r="E166" i="1" s="1"/>
  <c r="E112" i="1"/>
  <c r="E104" i="1"/>
  <c r="G153" i="1"/>
  <c r="F153" i="1"/>
  <c r="C164" i="1"/>
  <c r="C152" i="1"/>
  <c r="C59" i="1"/>
  <c r="C57" i="1"/>
  <c r="C39" i="1"/>
  <c r="C95" i="1"/>
  <c r="C94" i="1" s="1"/>
  <c r="C54" i="1"/>
  <c r="E57" i="1"/>
  <c r="E51" i="1"/>
  <c r="D95" i="1"/>
  <c r="D94" i="1" s="1"/>
  <c r="D57" i="1"/>
  <c r="D51" i="1"/>
  <c r="D88" i="1"/>
  <c r="D87" i="1" s="1"/>
  <c r="D39" i="1"/>
  <c r="F152" i="1" l="1"/>
  <c r="G152" i="1"/>
  <c r="C186" i="1"/>
  <c r="C185" i="1" s="1"/>
  <c r="C182" i="1"/>
  <c r="C176" i="1"/>
  <c r="D168" i="1"/>
  <c r="D167" i="1" s="1"/>
  <c r="D166" i="1" s="1"/>
  <c r="C168" i="1"/>
  <c r="C167" i="1" s="1"/>
  <c r="G151" i="1"/>
  <c r="D148" i="1"/>
  <c r="C149" i="1"/>
  <c r="C132" i="1"/>
  <c r="D140" i="1"/>
  <c r="C141" i="1"/>
  <c r="C140" i="1" s="1"/>
  <c r="D143" i="1"/>
  <c r="C144" i="1"/>
  <c r="C143" i="1" s="1"/>
  <c r="E159" i="1"/>
  <c r="E158" i="1" s="1"/>
  <c r="E103" i="1" s="1"/>
  <c r="E188" i="1" s="1"/>
  <c r="C161" i="1"/>
  <c r="C155" i="1"/>
  <c r="C154" i="1" s="1"/>
  <c r="C123" i="1"/>
  <c r="C118" i="1"/>
  <c r="C113" i="1"/>
  <c r="C110" i="1"/>
  <c r="C108" i="1"/>
  <c r="C105" i="1"/>
  <c r="D91" i="1"/>
  <c r="D90" i="1" s="1"/>
  <c r="E91" i="1"/>
  <c r="E90" i="1" s="1"/>
  <c r="C91" i="1"/>
  <c r="C90" i="1" s="1"/>
  <c r="D85" i="1"/>
  <c r="E85" i="1"/>
  <c r="E84" i="1" s="1"/>
  <c r="C85" i="1"/>
  <c r="C84" i="1" s="1"/>
  <c r="D81" i="1"/>
  <c r="E81" i="1"/>
  <c r="C81" i="1"/>
  <c r="E76" i="1"/>
  <c r="C76" i="1"/>
  <c r="D76" i="1"/>
  <c r="D72" i="1"/>
  <c r="E72" i="1"/>
  <c r="C72" i="1"/>
  <c r="D66" i="1"/>
  <c r="E66" i="1"/>
  <c r="C66" i="1"/>
  <c r="D63" i="1"/>
  <c r="E63" i="1"/>
  <c r="C63" i="1"/>
  <c r="D59" i="1"/>
  <c r="E59" i="1"/>
  <c r="D54" i="1"/>
  <c r="E54" i="1"/>
  <c r="D47" i="1"/>
  <c r="E47" i="1"/>
  <c r="C47" i="1"/>
  <c r="D44" i="1"/>
  <c r="E44" i="1"/>
  <c r="C44" i="1"/>
  <c r="F39" i="1"/>
  <c r="G183" i="1"/>
  <c r="G150" i="1"/>
  <c r="G156" i="1"/>
  <c r="G157" i="1"/>
  <c r="G160" i="1"/>
  <c r="G163" i="1"/>
  <c r="G173" i="1"/>
  <c r="G174" i="1"/>
  <c r="G175" i="1"/>
  <c r="G177" i="1"/>
  <c r="G179" i="1"/>
  <c r="G184" i="1"/>
  <c r="G187" i="1"/>
  <c r="G142" i="1"/>
  <c r="G133" i="1"/>
  <c r="G134" i="1"/>
  <c r="G135" i="1"/>
  <c r="G136" i="1"/>
  <c r="G137" i="1"/>
  <c r="G139" i="1"/>
  <c r="G122" i="1"/>
  <c r="G124" i="1"/>
  <c r="G125" i="1"/>
  <c r="G126" i="1"/>
  <c r="G127" i="1"/>
  <c r="G128" i="1"/>
  <c r="G129" i="1"/>
  <c r="G130" i="1"/>
  <c r="G131" i="1"/>
  <c r="G106" i="1"/>
  <c r="G107" i="1"/>
  <c r="G109" i="1"/>
  <c r="G111" i="1"/>
  <c r="G114" i="1"/>
  <c r="G115" i="1"/>
  <c r="G116" i="1"/>
  <c r="G117" i="1"/>
  <c r="G119" i="1"/>
  <c r="G120" i="1"/>
  <c r="G121" i="1"/>
  <c r="F177" i="1"/>
  <c r="F179" i="1"/>
  <c r="F184" i="1"/>
  <c r="F173" i="1"/>
  <c r="F175" i="1"/>
  <c r="F150" i="1"/>
  <c r="F156" i="1"/>
  <c r="F157" i="1"/>
  <c r="F160" i="1"/>
  <c r="F159" i="1" s="1"/>
  <c r="F142" i="1"/>
  <c r="F139" i="1"/>
  <c r="F127" i="1"/>
  <c r="F128" i="1"/>
  <c r="F129" i="1"/>
  <c r="F130" i="1"/>
  <c r="F131" i="1"/>
  <c r="F133" i="1"/>
  <c r="F134" i="1"/>
  <c r="F135" i="1"/>
  <c r="F136" i="1"/>
  <c r="F114" i="1"/>
  <c r="F115" i="1"/>
  <c r="F116" i="1"/>
  <c r="F119" i="1"/>
  <c r="F120" i="1"/>
  <c r="F121" i="1"/>
  <c r="F122" i="1"/>
  <c r="F124" i="1"/>
  <c r="F125" i="1"/>
  <c r="F126" i="1"/>
  <c r="F106" i="1"/>
  <c r="F107" i="1"/>
  <c r="F109" i="1"/>
  <c r="F111" i="1"/>
  <c r="F40" i="1"/>
  <c r="F46" i="1"/>
  <c r="F55" i="1"/>
  <c r="F57" i="1"/>
  <c r="F58" i="1"/>
  <c r="F64" i="1"/>
  <c r="F67" i="1"/>
  <c r="F68" i="1"/>
  <c r="F73" i="1"/>
  <c r="F75" i="1"/>
  <c r="F77" i="1"/>
  <c r="F83" i="1"/>
  <c r="F93" i="1"/>
  <c r="G39" i="1"/>
  <c r="G40" i="1"/>
  <c r="G45" i="1"/>
  <c r="G46" i="1"/>
  <c r="G48" i="1"/>
  <c r="G49" i="1"/>
  <c r="G52" i="1"/>
  <c r="G55" i="1"/>
  <c r="G56" i="1"/>
  <c r="G57" i="1"/>
  <c r="G58" i="1"/>
  <c r="G60" i="1"/>
  <c r="G64" i="1"/>
  <c r="G65" i="1"/>
  <c r="G67" i="1"/>
  <c r="G68" i="1"/>
  <c r="G69" i="1"/>
  <c r="G70" i="1"/>
  <c r="G73" i="1"/>
  <c r="G74" i="1"/>
  <c r="G75" i="1"/>
  <c r="G77" i="1"/>
  <c r="G79" i="1"/>
  <c r="G83" i="1"/>
  <c r="G93" i="1"/>
  <c r="C269" i="1"/>
  <c r="B269" i="1"/>
  <c r="D267" i="1"/>
  <c r="D247" i="1"/>
  <c r="D248" i="1"/>
  <c r="D249" i="1"/>
  <c r="D250" i="1"/>
  <c r="D251" i="1"/>
  <c r="D252" i="1"/>
  <c r="D246" i="1"/>
  <c r="C253" i="1"/>
  <c r="B253" i="1"/>
  <c r="D231" i="1"/>
  <c r="D217" i="1"/>
  <c r="D218" i="1"/>
  <c r="D219" i="1"/>
  <c r="D216" i="1"/>
  <c r="C51" i="1"/>
  <c r="C170" i="1" l="1"/>
  <c r="F170" i="1" s="1"/>
  <c r="C148" i="1"/>
  <c r="F148" i="1" s="1"/>
  <c r="F149" i="1"/>
  <c r="C38" i="1"/>
  <c r="E71" i="1"/>
  <c r="F91" i="1"/>
  <c r="G91" i="1"/>
  <c r="E38" i="1"/>
  <c r="C50" i="1"/>
  <c r="F182" i="1"/>
  <c r="D71" i="1"/>
  <c r="F140" i="1"/>
  <c r="C71" i="1"/>
  <c r="G182" i="1"/>
  <c r="C62" i="1"/>
  <c r="E62" i="1"/>
  <c r="C104" i="1"/>
  <c r="G186" i="1"/>
  <c r="G140" i="1"/>
  <c r="D62" i="1"/>
  <c r="D84" i="1"/>
  <c r="D104" i="1"/>
  <c r="E50" i="1"/>
  <c r="D50" i="1"/>
  <c r="G59" i="1"/>
  <c r="G141" i="1"/>
  <c r="C112" i="1"/>
  <c r="G148" i="1"/>
  <c r="D112" i="1"/>
  <c r="G185" i="1"/>
  <c r="F154" i="1"/>
  <c r="G162" i="1"/>
  <c r="G149" i="1"/>
  <c r="G154" i="1"/>
  <c r="C159" i="1"/>
  <c r="C158" i="1" s="1"/>
  <c r="F141" i="1"/>
  <c r="F92" i="1"/>
  <c r="G92" i="1"/>
  <c r="G76" i="1"/>
  <c r="D38" i="1"/>
  <c r="F72" i="1"/>
  <c r="F171" i="1"/>
  <c r="G105" i="1"/>
  <c r="G155" i="1"/>
  <c r="F63" i="1"/>
  <c r="F90" i="1"/>
  <c r="F66" i="1"/>
  <c r="G47" i="1"/>
  <c r="F113" i="1"/>
  <c r="F123" i="1"/>
  <c r="G51" i="1"/>
  <c r="G108" i="1"/>
  <c r="G113" i="1"/>
  <c r="G176" i="1"/>
  <c r="F54" i="1"/>
  <c r="F44" i="1"/>
  <c r="F132" i="1"/>
  <c r="F76" i="1"/>
  <c r="G110" i="1"/>
  <c r="G118" i="1"/>
  <c r="G54" i="1"/>
  <c r="G171" i="1"/>
  <c r="G81" i="1"/>
  <c r="G123" i="1"/>
  <c r="F176" i="1"/>
  <c r="G63" i="1"/>
  <c r="F108" i="1"/>
  <c r="G66" i="1"/>
  <c r="F81" i="1"/>
  <c r="F118" i="1"/>
  <c r="F155" i="1"/>
  <c r="G132" i="1"/>
  <c r="G44" i="1"/>
  <c r="F110" i="1"/>
  <c r="G90" i="1"/>
  <c r="G72" i="1"/>
  <c r="F105" i="1"/>
  <c r="D253" i="1"/>
  <c r="D269" i="1"/>
  <c r="D221" i="1"/>
  <c r="C166" i="1" l="1"/>
  <c r="D37" i="1"/>
  <c r="D97" i="1" s="1"/>
  <c r="D103" i="1"/>
  <c r="D188" i="1" s="1"/>
  <c r="G159" i="1"/>
  <c r="G158" i="1"/>
  <c r="G161" i="1"/>
  <c r="E37" i="1"/>
  <c r="G170" i="1"/>
  <c r="G104" i="1"/>
  <c r="F104" i="1"/>
  <c r="G71" i="1"/>
  <c r="F71" i="1"/>
  <c r="F112" i="1"/>
  <c r="G112" i="1"/>
  <c r="F62" i="1"/>
  <c r="G62" i="1"/>
  <c r="F50" i="1"/>
  <c r="G50" i="1"/>
  <c r="F38" i="1"/>
  <c r="G38" i="1"/>
  <c r="C37" i="1"/>
  <c r="C97" i="1" s="1"/>
  <c r="C103" i="1" l="1"/>
  <c r="C188" i="1" s="1"/>
  <c r="F158" i="1"/>
  <c r="F37" i="1"/>
  <c r="G37" i="1"/>
  <c r="G166" i="1"/>
  <c r="F166" i="1"/>
  <c r="G103" i="1"/>
  <c r="E97" i="1"/>
  <c r="F103" i="1" l="1"/>
  <c r="F97" i="1"/>
  <c r="G97" i="1"/>
  <c r="G188" i="1"/>
  <c r="F188" i="1"/>
</calcChain>
</file>

<file path=xl/sharedStrings.xml><?xml version="1.0" encoding="utf-8"?>
<sst xmlns="http://schemas.openxmlformats.org/spreadsheetml/2006/main" count="366" uniqueCount="280">
  <si>
    <t>REPUBLIKA HRVATSKA</t>
  </si>
  <si>
    <t>VUKOVARSKO-SRIJEMSKA ŽUPANIJA</t>
  </si>
  <si>
    <t>OPĆINA BOGDANOVCI</t>
  </si>
  <si>
    <t>I. OPĆI DIO</t>
  </si>
  <si>
    <t>Članak 1.</t>
  </si>
  <si>
    <t>RAČUN PRIHODA I RASHODA</t>
  </si>
  <si>
    <t>PRIHODI POSLOVANJA</t>
  </si>
  <si>
    <t>UKUPNO PRIHODI</t>
  </si>
  <si>
    <t>RASHODI POSLOVANJA</t>
  </si>
  <si>
    <t>RASHODI ZA NABAVU NEFINANCIJSKE IMOVINE</t>
  </si>
  <si>
    <t>UKUPNO RASHODI</t>
  </si>
  <si>
    <t>RAZLIKA VIŠAK/MANJAK</t>
  </si>
  <si>
    <t>RASPOLOŽIVA SREDSTVA IZ PRETHODNIH GODINA</t>
  </si>
  <si>
    <t>UKUPAN DONOS VIŠKA/MANJKA IZ PRETHODNIH GODINA</t>
  </si>
  <si>
    <t xml:space="preserve">DIO KOJI ĆE SE RASPOREDITI/POKRITI U RAZDOBLJU </t>
  </si>
  <si>
    <t>RAČUN FINANCIRANJA</t>
  </si>
  <si>
    <t>NETO FINANCIRANJE</t>
  </si>
  <si>
    <t>VIŠAK/MANJAK + NETO FINANCIRANJE/ZADUŽIVANJE + RASPOLOŽIVA SREDTSVA IZ PRETHODNIH GODINA</t>
  </si>
  <si>
    <t>Prihodi po ekonomskoj klasifikaciji</t>
  </si>
  <si>
    <t>Račun/ Pozicija</t>
  </si>
  <si>
    <t>Opis</t>
  </si>
  <si>
    <t>Izvršenje 2019.</t>
  </si>
  <si>
    <t>Proračun 2020.</t>
  </si>
  <si>
    <t>Izvršenje 2020.</t>
  </si>
  <si>
    <t>Indeks 5/3</t>
  </si>
  <si>
    <t>Indeks 5/4</t>
  </si>
  <si>
    <t>Prihodi poslovanja</t>
  </si>
  <si>
    <t>Prihodi od poreza</t>
  </si>
  <si>
    <t>Porez i prirez na dohodak</t>
  </si>
  <si>
    <t xml:space="preserve">Porez i prirez na dohodak od nesamostalnog rada </t>
  </si>
  <si>
    <t>Porezi na imovinu</t>
  </si>
  <si>
    <t>Povremeni porezi na imovinu</t>
  </si>
  <si>
    <t>Porezi na robu i usluge</t>
  </si>
  <si>
    <t>Porez na promet</t>
  </si>
  <si>
    <t>Porezi na korištenje dobara ili izvođenje aktivnosti</t>
  </si>
  <si>
    <t>Pomoći iz inozemstva (darovnice) i od subjekata unutar opće države</t>
  </si>
  <si>
    <t xml:space="preserve">Pomoći iz proračuna </t>
  </si>
  <si>
    <t>Tekuće pomoći iz proračuna</t>
  </si>
  <si>
    <t xml:space="preserve">Kapitalne pomoći iz proračuna </t>
  </si>
  <si>
    <t>Pomoći od ostalih subjekata unutar opće države</t>
  </si>
  <si>
    <t>Tekuće pomoći od ostalih subjekata unutar opće države</t>
  </si>
  <si>
    <t>Kapitalne pomoći od ostalih subjekata unutar opće države</t>
  </si>
  <si>
    <t>Pomoći temeljem prijenosa EU sredstava</t>
  </si>
  <si>
    <t>Tekuće pomoći temeljem prijenosa EU sredstava</t>
  </si>
  <si>
    <t>Kapitalne pomoći temeljem prijenosa EU sredstava</t>
  </si>
  <si>
    <t>Prihodi od imovine</t>
  </si>
  <si>
    <t>Prihodi od financijske imovine</t>
  </si>
  <si>
    <t>Kamate na oročena sredstva i depozite po viđenju</t>
  </si>
  <si>
    <t>Prihodi od zateznih kamata</t>
  </si>
  <si>
    <t>Prihodi od nefinancijske imovine</t>
  </si>
  <si>
    <t>Naknade za koncesije</t>
  </si>
  <si>
    <t>Prihodi od zakupa i iznajmljivanja imovine</t>
  </si>
  <si>
    <t>Ostali prihodi od nefinancijske imovine</t>
  </si>
  <si>
    <t>Prihodi od administrativnih pristojbi i po posebnim propisima</t>
  </si>
  <si>
    <t>Administrativne (upravne) pristojbe</t>
  </si>
  <si>
    <t>Županijske, gradske i općinske pristojbe i naknade</t>
  </si>
  <si>
    <t>Ostale upravne pristojbe</t>
  </si>
  <si>
    <t>Prihodi po posebnim propisima</t>
  </si>
  <si>
    <t>Prihodi vodoprivrede</t>
  </si>
  <si>
    <t>Doprinosi za šume</t>
  </si>
  <si>
    <t xml:space="preserve">Ostali nespomenuti prihodi </t>
  </si>
  <si>
    <t>Komunalni doprinos i naknada</t>
  </si>
  <si>
    <t>Komunalni doprinos</t>
  </si>
  <si>
    <t>Komunalna naknada</t>
  </si>
  <si>
    <t>Ostali prihodi</t>
  </si>
  <si>
    <t xml:space="preserve">Donacije od pravnih i fizičkih osoba izvan opće države </t>
  </si>
  <si>
    <t>Kapitalne donacije</t>
  </si>
  <si>
    <t>Prihodi od prodaje nefi.  imovine</t>
  </si>
  <si>
    <t>Prihodi od prodaje neproizvedene imovine</t>
  </si>
  <si>
    <t>Prihodi od prodaje materijalne imovine - prirodnih bogatstava</t>
  </si>
  <si>
    <t>Zemljište</t>
  </si>
  <si>
    <t>UKUPNO</t>
  </si>
  <si>
    <t>Stalni porezi na nepokretnu imovinu</t>
  </si>
  <si>
    <t>Porez na promet nekretnina</t>
  </si>
  <si>
    <t>Ostale pristojbe i naknade</t>
  </si>
  <si>
    <t>Prihodi vodnog doprinosa</t>
  </si>
  <si>
    <t>Kazne</t>
  </si>
  <si>
    <t>Prihodi od troškova prisilne naplate</t>
  </si>
  <si>
    <t>Pomoći od međunarodnih organizacija i tijela EU</t>
  </si>
  <si>
    <t>Kapitalne pomoći iz EU</t>
  </si>
  <si>
    <t>Tekuće pomoći iz EU</t>
  </si>
  <si>
    <t>UKUPNO PRIHODI:</t>
  </si>
  <si>
    <t>Prihod od prodaje prijevoznih sredstava</t>
  </si>
  <si>
    <t>Prodaja automobila</t>
  </si>
  <si>
    <t>Prihodi od prodaje proizvedene dugotrajne imovine</t>
  </si>
  <si>
    <t>Rashodi poslovanja</t>
  </si>
  <si>
    <t>Rashodi za zaposlene</t>
  </si>
  <si>
    <t>Plaće</t>
  </si>
  <si>
    <t>Ostali rashodi za zaposlene</t>
  </si>
  <si>
    <t>Doprinosi na plaće</t>
  </si>
  <si>
    <t>Materijalni rashodi</t>
  </si>
  <si>
    <t>Naknade troškova zaposlenima</t>
  </si>
  <si>
    <t>Rashodi za materijal i energiju</t>
  </si>
  <si>
    <t>Rashodi za usluge</t>
  </si>
  <si>
    <t>Ostali nespomenuti rashodi poslovanja</t>
  </si>
  <si>
    <t>Financijski rashodi</t>
  </si>
  <si>
    <t>Ostali financijski rashodi</t>
  </si>
  <si>
    <t>Subvencije</t>
  </si>
  <si>
    <t>Subvencije trgovačkim društvima, obrtnicima, malim i srednjim  poduzetnicima izvan javnog sektora</t>
  </si>
  <si>
    <t>Pomoći dane u inozemstvo i unutar opće države</t>
  </si>
  <si>
    <t>Pomoći unutar opće države</t>
  </si>
  <si>
    <t>Naknade građanima i kućanstvima iz proračuna</t>
  </si>
  <si>
    <t>Ostale naknade građanima i kućanstvima iz proračuna</t>
  </si>
  <si>
    <t>Ostali rashodi</t>
  </si>
  <si>
    <t>Tekuće donacije</t>
  </si>
  <si>
    <t>Rashodi za nabavu nefinancijske imovne</t>
  </si>
  <si>
    <t>Rashodi za kupovinu zemljišta</t>
  </si>
  <si>
    <t>Rashodi za nabavu proizvedene dugotrajne imovine</t>
  </si>
  <si>
    <t>Građevinski objekti</t>
  </si>
  <si>
    <t>Postrojenja i oprema</t>
  </si>
  <si>
    <t>Nematerijalna proizvedena imovina</t>
  </si>
  <si>
    <t>Rashodi za dodatna ulaganja na nefinancijskoj imovini</t>
  </si>
  <si>
    <t>Dodatna ulaganja na građevinskim objektima</t>
  </si>
  <si>
    <t>UKUPNO RASHODI:</t>
  </si>
  <si>
    <t>Rashodi po ekonomskoj klasifikaciji</t>
  </si>
  <si>
    <t>Plaće za zaposlene</t>
  </si>
  <si>
    <t>Topli obrok</t>
  </si>
  <si>
    <t>Ostali rahodi za zaposlene</t>
  </si>
  <si>
    <t>Doprinosi za obvezno zdravstveno osiguranje</t>
  </si>
  <si>
    <t>Službena putovanja</t>
  </si>
  <si>
    <t>Naknade za prijevoz</t>
  </si>
  <si>
    <t>Seminari</t>
  </si>
  <si>
    <t>Ostale naknade troškova nezaposlenima</t>
  </si>
  <si>
    <t>Uredski materijal i ostali materijal</t>
  </si>
  <si>
    <t>Energija</t>
  </si>
  <si>
    <t>Sitan inventar i auto gume</t>
  </si>
  <si>
    <t>Službena, radna i zaštitna odjeća i obuća</t>
  </si>
  <si>
    <t>Usluge telefona, pošte i prijevoza</t>
  </si>
  <si>
    <t>Usluge tekućeg i investicijskog održavanja</t>
  </si>
  <si>
    <t>Usluge promidžbe i informiranja</t>
  </si>
  <si>
    <t>Komunalne usluge</t>
  </si>
  <si>
    <t>Zdravstvene i veterinarske usluge</t>
  </si>
  <si>
    <t>Intelektualne i osobne usluge</t>
  </si>
  <si>
    <t>Računalne usluge</t>
  </si>
  <si>
    <t>Ostale usluge</t>
  </si>
  <si>
    <t>Naknade za rad predstavničkih tijela, povjerenstava i sl.</t>
  </si>
  <si>
    <t>Premije osiguranja</t>
  </si>
  <si>
    <t>Reprezentacija</t>
  </si>
  <si>
    <t>Članarine</t>
  </si>
  <si>
    <t>Pristojbe i naknade</t>
  </si>
  <si>
    <t>Bankarske usluge i usluge platnog prometa</t>
  </si>
  <si>
    <t>Subvencije - VGV vodoopskrba</t>
  </si>
  <si>
    <t>Tekuće pomoći unutar općeg proračuna</t>
  </si>
  <si>
    <t>Naknade građanima i kućanstvima u novcu</t>
  </si>
  <si>
    <t>Naknade građanima i kućanstvima u naravi</t>
  </si>
  <si>
    <t>Tekuće donacije u novcu</t>
  </si>
  <si>
    <t>Tekuće donacije u naravi</t>
  </si>
  <si>
    <t>Naknade štete uzrokovane prirodnim nepogodama</t>
  </si>
  <si>
    <t>Kupovina zemljišta</t>
  </si>
  <si>
    <t>Poslovni objekti</t>
  </si>
  <si>
    <t>Ceste, željeznice i ostali prometni objekti</t>
  </si>
  <si>
    <t>Ostali građevinski objekti</t>
  </si>
  <si>
    <t>Uredska oprema i namještaj</t>
  </si>
  <si>
    <t>Uređaji, strojevi i oprema za ostale namjene</t>
  </si>
  <si>
    <t>Prijevozna sredstva u cestovnom prometu</t>
  </si>
  <si>
    <t>Umjetnička, literarna i znanstvena djela</t>
  </si>
  <si>
    <t>Sudski troškovi</t>
  </si>
  <si>
    <t>Subvencije poljoprivrednicima i obrtnicima</t>
  </si>
  <si>
    <t>Oprema za održavanje i zaštitu</t>
  </si>
  <si>
    <t xml:space="preserve">3. IZVJEŠTAJ O KORIŠTENJU PRORAČUNSKE ZALIHE </t>
  </si>
  <si>
    <t xml:space="preserve">4. IZVJEŠTAJ O ZADUŽIVANJU NA DOMAĆEM I STRANOM TRŽIŠTU NOVCA I KAPITALA </t>
  </si>
  <si>
    <t xml:space="preserve">5. IZVJEŠTAJ O DANIM JAMSTVIMA I IZDACIMA PO JAMSTVIMA </t>
  </si>
  <si>
    <t xml:space="preserve">6. OBRAŽLOŽENJE OSTVARENIH PRIHODA I PRIMITKA, RASHODA I IZDATAKA </t>
  </si>
  <si>
    <t xml:space="preserve">6.1. OBRAZLOŽENJE OSTVARENJA PRIHODA I PRIMITAKA </t>
  </si>
  <si>
    <t xml:space="preserve"> PRIHODI POSLOVANJA </t>
  </si>
  <si>
    <t xml:space="preserve">PRIHODI POSLOVANJA </t>
  </si>
  <si>
    <t>Izvršenje (kn)</t>
  </si>
  <si>
    <t>Indeks</t>
  </si>
  <si>
    <t>Prihodi od poreza 61</t>
  </si>
  <si>
    <t>Pomoći 63</t>
  </si>
  <si>
    <t>Prihodi od imovine 64</t>
  </si>
  <si>
    <t>Prihodi od upravnih i administrativnih pristojbi, pristojbi po posebnim propisima i naknada  65</t>
  </si>
  <si>
    <t>Ostali prihodi 66</t>
  </si>
  <si>
    <t>U k u p n o : 6</t>
  </si>
  <si>
    <t xml:space="preserve"> PRIHODI OD PRODAJE NEFINANCIJSKE IMOVINE </t>
  </si>
  <si>
    <t>Prihodi od prodaje nefinancijske imovine 71</t>
  </si>
  <si>
    <r>
      <t>6.2.</t>
    </r>
    <r>
      <rPr>
        <b/>
        <i/>
        <sz val="10"/>
        <rFont val="Calibri"/>
        <family val="2"/>
        <charset val="238"/>
      </rPr>
      <t xml:space="preserve"> OBRAZLOŽENJE OSTVARENJA RASHODA I IZDATAKA</t>
    </r>
  </si>
  <si>
    <t>Prema ekonomskoj klasifikaciji rashodi i izdaci su:</t>
  </si>
  <si>
    <r>
      <t>-</t>
    </r>
    <r>
      <rPr>
        <sz val="7"/>
        <rFont val="Times New Roman"/>
        <family val="1"/>
        <charset val="238"/>
      </rPr>
      <t xml:space="preserve">       </t>
    </r>
    <r>
      <rPr>
        <sz val="10"/>
        <rFont val="Calibri"/>
        <family val="2"/>
        <charset val="238"/>
      </rPr>
      <t>RASHODI POSLOVANJA</t>
    </r>
  </si>
  <si>
    <r>
      <t>-</t>
    </r>
    <r>
      <rPr>
        <sz val="7"/>
        <rFont val="Times New Roman"/>
        <family val="1"/>
        <charset val="238"/>
      </rPr>
      <t xml:space="preserve">       </t>
    </r>
    <r>
      <rPr>
        <sz val="10"/>
        <rFont val="Calibri"/>
        <family val="2"/>
        <charset val="238"/>
      </rPr>
      <t>RASHODI ZA NABAVU NEFINANCIJSKE IMOVINE</t>
    </r>
  </si>
  <si>
    <t>Rashodi za zaposlene 31</t>
  </si>
  <si>
    <t>Materijalni rashodi 32</t>
  </si>
  <si>
    <t>Financijski rashodi 34</t>
  </si>
  <si>
    <t>Pomoći dane u inozemstvo i unutar opće države 36</t>
  </si>
  <si>
    <t>Naknade građanima i kućanstvima 37</t>
  </si>
  <si>
    <t>Ostali rashodi 38</t>
  </si>
  <si>
    <t>U k u p n o:  3</t>
  </si>
  <si>
    <t>Rashodi za nabavu nefinancijske imovine (zemjište) 41</t>
  </si>
  <si>
    <t>Rashodi za nabavu proizvedene dugotrajne imovine 42</t>
  </si>
  <si>
    <t xml:space="preserve">Rashodi za dodatna ulaganja na građ. objektima (imovina u pripremi) 45 </t>
  </si>
  <si>
    <t>U k u p n o:  4</t>
  </si>
  <si>
    <t xml:space="preserve">7. STANJE NENAPLAĆENIH POTRAŽIVANJA ZA PRIHODE </t>
  </si>
  <si>
    <t>8. STANJE NEPODMIRENIH DOSPJELIH OBVEZA</t>
  </si>
  <si>
    <t>9. DEFICITI/SUFICIT PRORAČUNA</t>
  </si>
  <si>
    <t>INDEKS</t>
  </si>
  <si>
    <t>Subvencije 35</t>
  </si>
  <si>
    <t xml:space="preserve">Za naplatu dospjelih potraživanja za koje razrez, naplatu i evidenciju vodi jedinstveni upravni odjel, redovito se poduzimaju odgovarajuće mjere te provode ovršni i drugi propisani postupci naplate. </t>
  </si>
  <si>
    <t>U nastavku daje se obrazloženje ostvarenja pojedinih vrsta prihoda/ primitaka po osnovnim skupinama prihoda  u odnosu na ukupno planirane prihode.</t>
  </si>
  <si>
    <t>Indeks %  5/3</t>
  </si>
  <si>
    <t>Indeks % 5/4</t>
  </si>
  <si>
    <t>Indeks % 5/3</t>
  </si>
  <si>
    <t>PRIHODI OD PRODAJE NEFINANACIJSKE IMO.</t>
  </si>
  <si>
    <t>PRIMICI OD FIN. IMOVINE I ZADUŽIVANJA</t>
  </si>
  <si>
    <t>IZDACI ZA FIN. IMOVINU I OTPLATE ZAJMOVA</t>
  </si>
  <si>
    <t>2. POSEBNI DIO (TABLIČNI PRIKAZ U PRILOGU UZ OVU ODLUKU)</t>
  </si>
  <si>
    <t>Ulaganje u računalne programe</t>
  </si>
  <si>
    <t>Naknade od financijske imovine</t>
  </si>
  <si>
    <t xml:space="preserve">Tekuće pomoći izvanproračunskih gradskih i općinskih proračuna </t>
  </si>
  <si>
    <t>IZVRŠENJE 2023.</t>
  </si>
  <si>
    <t>Izvršenje 2023.</t>
  </si>
  <si>
    <t>Prihodi na temelju ugovorenih obveza</t>
  </si>
  <si>
    <t>Tekuće donacije vrtići</t>
  </si>
  <si>
    <t>Kapitalne pomoći HV</t>
  </si>
  <si>
    <t>Porez na dohodak od obrta</t>
  </si>
  <si>
    <t>Kapitalne pomoći EZ-IGRALIŠTE</t>
  </si>
  <si>
    <t>Porez na dohodak po godišnjoj prijavi</t>
  </si>
  <si>
    <t>Povrat poreza po godišnjoj prijavi</t>
  </si>
  <si>
    <t>PRIMLJENI ZAJMOVI</t>
  </si>
  <si>
    <t>- potraživanja za šumski doprinos u iznosu od 427,55 eura</t>
  </si>
  <si>
    <t>PLAN 2024.</t>
  </si>
  <si>
    <t>IZVRŠENJE 2024.</t>
  </si>
  <si>
    <t>Plan 2024.</t>
  </si>
  <si>
    <t>Izvršenje 2024.</t>
  </si>
  <si>
    <t>Izvršenje (€)</t>
  </si>
  <si>
    <t>Plan (€)</t>
  </si>
  <si>
    <t>2024.</t>
  </si>
  <si>
    <t>01.01 – 31.12. 2024.</t>
  </si>
  <si>
    <t xml:space="preserve">Prijevozna sredstva </t>
  </si>
  <si>
    <t>Ostali građevinski objekti-plac</t>
  </si>
  <si>
    <t xml:space="preserve">    U Proračunu Općine Bogdanovci za 2024. g. nije planirana proračunsku zaliha, samim tim nije bilo  niti    </t>
  </si>
  <si>
    <t xml:space="preserve">     U periodu od 01. siječnja do 31. prosinca 2024. g. Općina Bogdanovci se nije zaduživala. </t>
  </si>
  <si>
    <t>Godišnji izvještaj o izvršenju Proračuna Općine Bogdanovci za radoblje od 01.01.-31.12.2024. godine sastoji se od:</t>
  </si>
  <si>
    <r>
      <t>·</t>
    </r>
    <r>
      <rPr>
        <sz val="7"/>
        <rFont val="Times New Roman"/>
        <family val="1"/>
        <charset val="238"/>
      </rPr>
      <t xml:space="preserve">         </t>
    </r>
    <r>
      <rPr>
        <sz val="10"/>
        <rFont val="Calibri"/>
        <family val="2"/>
        <charset val="238"/>
      </rPr>
      <t xml:space="preserve">Prihodi od poreza ostvareni su u iznosu 373.587,12 eura ili 97,81 od godišnjeg plana.  </t>
    </r>
  </si>
  <si>
    <r>
      <t>·</t>
    </r>
    <r>
      <rPr>
        <sz val="7"/>
        <rFont val="Times New Roman"/>
        <family val="1"/>
        <charset val="238"/>
      </rPr>
      <t xml:space="preserve">         </t>
    </r>
    <r>
      <rPr>
        <sz val="10"/>
        <rFont val="Calibri"/>
        <family val="2"/>
        <charset val="238"/>
      </rPr>
      <t>Prihodi od pomoći iz inozemstva i od subjekata unutar opće države ostvareni su u iznos od 897.289,86 eura ili 91,38 % od godišnjeg plana (odnose se na tekuće  i kapitalne pomoći iz državnog proračuna, prihodi iz EU - projekt Zaželi, te fiskalnog izravnjanja).</t>
    </r>
  </si>
  <si>
    <r>
      <t>·</t>
    </r>
    <r>
      <rPr>
        <sz val="7"/>
        <rFont val="Times New Roman"/>
        <family val="1"/>
        <charset val="238"/>
      </rPr>
      <t xml:space="preserve">         </t>
    </r>
    <r>
      <rPr>
        <sz val="10"/>
        <rFont val="Calibri"/>
        <family val="2"/>
        <charset val="238"/>
      </rPr>
      <t xml:space="preserve">Prihodi od imovine  realizirani su u iznosu 80.738,14 eura ili 21,94 % od godišnjeg plana.. Najznačajniji udio prihoda u ovoj skupini su prihodi od zakupa državnog poljoprivrednog zemljišta, koncesijske naknade, pravo služnosti, kamata. </t>
    </r>
  </si>
  <si>
    <r>
      <t>·</t>
    </r>
    <r>
      <rPr>
        <sz val="7"/>
        <rFont val="Times New Roman"/>
        <family val="1"/>
        <charset val="238"/>
      </rPr>
      <t xml:space="preserve">         </t>
    </r>
    <r>
      <rPr>
        <sz val="10"/>
        <rFont val="Calibri"/>
        <family val="2"/>
        <charset val="238"/>
      </rPr>
      <t>Prihodi od prodaje nefinancijske imovine  realizirani su u iznosu od 89.020,25 eura što je 70,04 % od godišnjeg plana. Odnosi se na prihode od prodaje poljoprivrednog zemljišta u vlasništvu RH.</t>
    </r>
  </si>
  <si>
    <t>Ukupni proračunski rashodi i izdaci u 2024. g  izvršeni su u iznosu od 1.434.437,19 € ili  86,91 % od godišnjeg plana.</t>
  </si>
  <si>
    <r>
      <t>·</t>
    </r>
    <r>
      <rPr>
        <sz val="7"/>
        <rFont val="Times New Roman"/>
        <family val="1"/>
        <charset val="238"/>
      </rPr>
      <t xml:space="preserve">         </t>
    </r>
    <r>
      <rPr>
        <sz val="10"/>
        <rFont val="Calibri"/>
        <family val="2"/>
        <charset val="238"/>
      </rPr>
      <t>Rashodi za zaposlene izvršeni su u iznosu od 338.005,58 eura ili 85,61 % u odnosu na godišnji plan. Odnose se na rashode za bruto plaće uposlenih dužnosnika, djelatnika JUO, djelatnika u javnim radovima i djelatnika Projekta Zaželi.</t>
    </r>
  </si>
  <si>
    <r>
      <t>·</t>
    </r>
    <r>
      <rPr>
        <sz val="7"/>
        <rFont val="Times New Roman"/>
        <family val="1"/>
        <charset val="238"/>
      </rPr>
      <t xml:space="preserve">         </t>
    </r>
    <r>
      <rPr>
        <sz val="10"/>
        <rFont val="Calibri"/>
        <family val="2"/>
        <charset val="238"/>
      </rPr>
      <t>Pomoći dane u inozemstvo i unutar opće države  realizirane su u iznosu 121.692,66 eura ili 82,34 % u odnosu na godišnji plan. Odnose se na  pomoći županijskim i općinskim proračunima te sufinanciranje dječjih vrtića za djecu s područja Općine Bogdanovci.</t>
    </r>
  </si>
  <si>
    <t xml:space="preserve">Rashodi za nabavu nefinancijske imovine (zemjište) koji se odnose na kupovinu zemljišta nisu realizirani u 2024.godini. </t>
  </si>
  <si>
    <t>- porez na potrošnju u iznosu od 1.382,50 eura</t>
  </si>
  <si>
    <t>- porez na nekretnine u iznosu od 5.167,92 eura</t>
  </si>
  <si>
    <t>- porez na tvrtku u iznosu od 1.618,83 eura</t>
  </si>
  <si>
    <t>a).Potraživanja za poreze, EU sredstva u ukupnom  iznosu od 8.169,25 eura a to su:</t>
  </si>
  <si>
    <t xml:space="preserve"> - potraživanja od zakupa poslovnog prostora 6.435,65 eura</t>
  </si>
  <si>
    <t xml:space="preserve"> - potraživanja od zakupa zemljišta u iznosu od 38.071,67 eura</t>
  </si>
  <si>
    <t xml:space="preserve">b). Potraživanja za prihode od nefinancijske imovine u ukupnom iznosu od 44.507,32 eura,a to su </t>
  </si>
  <si>
    <t>- potraživanja za komunalne naknade u iznosu od 57.128,51 eura</t>
  </si>
  <si>
    <t>- potraživanja za komunalni doprinos u iznosu od 1.331,70 eura</t>
  </si>
  <si>
    <t>c).Potraživanja za upravne i administrativne pristojbe i po posebnim propisima u ukupnom znosu od 58.887,76 eura</t>
  </si>
  <si>
    <t xml:space="preserve">U 2024. godine ukupni prihodi/primici ostvareni su u iznosu od 1.617.167,74 eura, odnosno 92,69 %  od godišnjeg plana. </t>
  </si>
  <si>
    <t>Ukupni rashodi/izdaci u 2024. godini iznose 1.434.437,19 eura, odnosno 86,91 % od godišnjeg plana.</t>
  </si>
  <si>
    <t>Razlika između ostvarenih prihoda/primitaka i rashoda/izdataka daje višak prihoda/primitaka u iznosu 182.730,55 eura</t>
  </si>
  <si>
    <r>
      <t>·</t>
    </r>
    <r>
      <rPr>
        <sz val="7"/>
        <rFont val="Times New Roman"/>
        <family val="1"/>
        <charset val="238"/>
      </rPr>
      <t xml:space="preserve">         </t>
    </r>
    <r>
      <rPr>
        <sz val="10"/>
        <rFont val="Calibri"/>
        <family val="2"/>
        <charset val="238"/>
      </rPr>
      <t>Prihodi od administrativnih pristojbi i po posebnih propisima realizirani su u iznosu 176.532,37 € ili 94,13 % od godišnjeg plana. Najznačajniji udio prihoda u ovoj skupini su prihodi od komunalne naknade, šumskog doprinosa te rudne rente.</t>
    </r>
  </si>
  <si>
    <r>
      <t>·</t>
    </r>
    <r>
      <rPr>
        <sz val="7"/>
        <rFont val="Times New Roman"/>
        <family val="1"/>
        <charset val="238"/>
      </rPr>
      <t xml:space="preserve">         </t>
    </r>
    <r>
      <rPr>
        <sz val="10"/>
        <rFont val="Calibri"/>
        <family val="2"/>
        <charset val="238"/>
      </rPr>
      <t>Ostali rashodi realizirani su u iznosu od 98.007,44 eura ili 97,15 % od godišnjeg plana. Odnose  se na tekuće donacije u novcu udrugama građana, neprofitnim organizacijama, DVD-u, CK, LAG-u, FLAGU-u Dunav-Sava i sl.</t>
    </r>
  </si>
  <si>
    <t>Rashodi za dodatna ulaganja na građ. objektima (imovina u pripremi) nisu realizirani u 2024.godini.</t>
  </si>
  <si>
    <t>Ur.br: 2196-8-01/03-25-01</t>
  </si>
  <si>
    <t xml:space="preserve">     korištenja iste.  </t>
  </si>
  <si>
    <r>
      <t>U k u p n o</t>
    </r>
    <r>
      <rPr>
        <sz val="10"/>
        <rFont val="Calibri"/>
        <family val="2"/>
        <charset val="238"/>
        <scheme val="minor"/>
      </rPr>
      <t>: 7</t>
    </r>
  </si>
  <si>
    <r>
      <t>Ova Odluka o usvajanju godišnjeg izvještaja o izvršenju Proračuna</t>
    </r>
    <r>
      <rPr>
        <b/>
        <sz val="10"/>
        <rFont val="Calibri"/>
        <family val="2"/>
        <scheme val="minor"/>
      </rPr>
      <t xml:space="preserve"> </t>
    </r>
    <r>
      <rPr>
        <sz val="10"/>
        <rFont val="Calibri"/>
        <family val="2"/>
        <scheme val="minor"/>
      </rPr>
      <t>Općine Bogdanovci za 2024. godinu</t>
    </r>
    <r>
      <rPr>
        <b/>
        <sz val="10"/>
        <rFont val="Calibri"/>
        <family val="2"/>
        <scheme val="minor"/>
      </rPr>
      <t xml:space="preserve"> </t>
    </r>
    <r>
      <rPr>
        <sz val="10"/>
        <rFont val="Calibri"/>
        <family val="2"/>
        <scheme val="minor"/>
      </rPr>
      <t>stupa na snagu osmog dana od dana objave u „Službenom vjesniku“ Vukovarsko-srijemske županije.</t>
    </r>
  </si>
  <si>
    <t>Temeljem knjigovodstvenih evidencija proračuna utvrđene su nepodmire dospjele obveze, odnosno sve obveze na dan 31. prosinca 2024. godine koje su evidentirane u ukupnom iznosu od 155.224,69 eura</t>
  </si>
  <si>
    <t>Predsjednica općinskog vijeća</t>
  </si>
  <si>
    <t>Anamarija Savić Bajac, bacc.admin.publ.</t>
  </si>
  <si>
    <r>
      <t>·</t>
    </r>
    <r>
      <rPr>
        <sz val="7"/>
        <rFont val="Times New Roman"/>
        <family val="1"/>
        <charset val="238"/>
      </rPr>
      <t xml:space="preserve">         </t>
    </r>
    <r>
      <rPr>
        <sz val="10"/>
        <rFont val="Calibri"/>
        <family val="2"/>
        <charset val="238"/>
        <scheme val="minor"/>
      </rPr>
      <t>Razlika između ostvarenih prihoda/primitaka i rashoda/izdataka daje višak prihoda/primitaka u iznosu od 182.730,55 eura</t>
    </r>
  </si>
  <si>
    <r>
      <t>·</t>
    </r>
    <r>
      <rPr>
        <sz val="7"/>
        <rFont val="Times New Roman"/>
        <family val="1"/>
        <charset val="238"/>
      </rPr>
      <t xml:space="preserve">         </t>
    </r>
    <r>
      <rPr>
        <sz val="10"/>
        <rFont val="Calibri"/>
        <family val="2"/>
        <charset val="238"/>
      </rPr>
      <t>Ukupni rashodi/izdaci u 2024. godini iznose 1.434.437,19 eura, odnosno 86,91 % od plana.</t>
    </r>
  </si>
  <si>
    <r>
      <t>·</t>
    </r>
    <r>
      <rPr>
        <sz val="7"/>
        <rFont val="Times New Roman"/>
        <family val="1"/>
        <charset val="238"/>
      </rPr>
      <t xml:space="preserve">         </t>
    </r>
    <r>
      <rPr>
        <sz val="10"/>
        <rFont val="Calibri"/>
        <family val="2"/>
        <charset val="238"/>
      </rPr>
      <t xml:space="preserve">Uključujući preneseni manjak prihoda/primitaka iz prethodnih godina  u iznosu od 95.499,30 € i ovogodišnji višak od 182.730,55 €, čini višak prihoda u iznosu od 87.231,25 €. </t>
    </r>
  </si>
  <si>
    <r>
      <t>·</t>
    </r>
    <r>
      <rPr>
        <sz val="7"/>
        <rFont val="Times New Roman"/>
        <family val="1"/>
        <charset val="238"/>
      </rPr>
      <t xml:space="preserve">         </t>
    </r>
    <r>
      <rPr>
        <sz val="10"/>
        <rFont val="Calibri"/>
        <family val="2"/>
        <charset val="238"/>
      </rPr>
      <t xml:space="preserve">U  2024. godini ukupni prihodi/primici ostvareni su u iznosu od 1.617.167,74 eura, odnosno 92,69 %  od plana. </t>
    </r>
  </si>
  <si>
    <t xml:space="preserve">Prihodi/primici u 2024. g. realizirani su u iznosu 1.617.167,74 € ili  92,69 % od godišnjeg plana. </t>
  </si>
  <si>
    <r>
      <t>·</t>
    </r>
    <r>
      <rPr>
        <sz val="7"/>
        <rFont val="Times New Roman"/>
        <family val="1"/>
        <charset val="238"/>
      </rPr>
      <t xml:space="preserve">         </t>
    </r>
    <r>
      <rPr>
        <sz val="10"/>
        <rFont val="Calibri"/>
        <family val="2"/>
        <charset val="238"/>
      </rPr>
      <t xml:space="preserve">Materijalni rashodi izvršeni su u iznosu od 375.072,95 eura ili 84,26 % od godišnjeg plana, a čine ih naknade troškova zaposlenih, rashodi za materijal i energiju, rashodi za usluge i ostali nespomenuti rashodi poslovanja. </t>
    </r>
  </si>
  <si>
    <r>
      <t>·</t>
    </r>
    <r>
      <rPr>
        <sz val="7"/>
        <rFont val="Times New Roman"/>
        <family val="1"/>
        <charset val="238"/>
      </rPr>
      <t xml:space="preserve">         </t>
    </r>
    <r>
      <rPr>
        <sz val="10"/>
        <rFont val="Calibri"/>
        <family val="2"/>
        <charset val="238"/>
      </rPr>
      <t>Financijski rashodi izvršeni su iznosu 6.126,47 eura ili 90,49 % u odnosu na godišnji plan. Ove rashode čine bankarske usluge te usluge platnog prometa.</t>
    </r>
  </si>
  <si>
    <r>
      <t>·</t>
    </r>
    <r>
      <rPr>
        <sz val="7"/>
        <rFont val="Times New Roman"/>
        <family val="1"/>
        <charset val="238"/>
      </rPr>
      <t xml:space="preserve">         </t>
    </r>
    <r>
      <rPr>
        <sz val="10"/>
        <rFont val="Calibri"/>
        <family val="2"/>
        <charset val="238"/>
      </rPr>
      <t xml:space="preserve">Naknade građanima i kućanstvima na temelju osiguranja i druge naknade realizirane su u iznosu od 59.219,52 eura ili 83,38 % u odnosu na godišnji plan. Najveći dio sredstava odnose se na stipendije studentima, sufinanciranje cijene karata za prijevoz srednjoškolaca, sufinanciranje priključaka, troškove stanovanja, naknade za svako novorođeno dijete, jednokratne pomoći socijalno ugroženim obiteljima te samcima na području općine.  </t>
    </r>
  </si>
  <si>
    <t>Rashodi za nabavu proizvedene dugotrajne imovine realizirani su u iznosu od 436.312,57 eura ili 90,15 % od godišnjeg plana. Rashodi se odnose na izradu projektnih dokumentacija, kupnja kuće u Petrovcima u svrhu izgradnje Trga, uređenje Doma kulture u Petrovcima, obnavljanje prostorija nogometnog kluba u Petrovcima, uređenje općinske upravne zgrade, uređenje centra Bogdanovaca sa invalidskim pristupom, modernizacija  javne rasvjete, izgradnja spomenika žrtvama Domovinskog rata, kupnja uredskog namještaja i opreme, kupnja klima uređaja za crkvu u Bogdanovcima, kupnja strojeva (prikolica i motorna samohodna kosilica).</t>
  </si>
  <si>
    <t>d). Potraživanja od prodaje nefinancijske imovine iznose 417.524,36 eura odnose se na prodaju poljoprivrednog zemljišta u vasništvu RH s rokom otplate od dvadeset godina</t>
  </si>
  <si>
    <t xml:space="preserve">Odnose se na obveze za rashode poslovanja - obveze za zaposlene, obveze za materijalne rashode, obveze za financijske rashode, obveze za naknade građanima i kućanstvima, ostale tekuće obveze, ostale komunalne usluge-deponije (Ilić šumarstvo, Jet set). </t>
  </si>
  <si>
    <t>Uključujući preneseni manjak prihoda/primitaka iz prethodnih godina u iznosu od 95.499,30 € i višak prihoda/primitaka u iznosu od 182.730,55 € čini ukupan višak prihoda koji iznosi 87.231,25 €.</t>
  </si>
  <si>
    <t xml:space="preserve">Stanje nenaplaćenih potraživanja za prihode iskazano u  bilanci na dan 31. prosinca 2024. godine iznosi ukupno 529.088,69 eura, a odnosi se na potraživanja:  </t>
  </si>
  <si>
    <t>U 2024.g. Općina Bogdanovci je primila 2 bjanko zadužnice u iznosu od 12.000,00 €, te izdala 8 bjanko zadužnica u iznosu od 173.000,00 € - najvećim dijelom u svrhu uređenja Doma kulture u Petrovcima, Škola tambure, modernizacija javne rasvjete te uređenje pješačkih staza i nogostupa u općini.</t>
  </si>
  <si>
    <t>Klasa: 400-04/25-01/02</t>
  </si>
  <si>
    <t>u Bogdanovcima, 27.03.2025. godine</t>
  </si>
  <si>
    <t>ODLUKA O USVAJAJU GODIŠNJEG IZVJEŠTAJA O IZVRŠENJU PRORAČUNA OPĆINE BOGDANOVCI ZA 2024.GODINU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</si>
</sst>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Tahoma"/>
      <family val="2"/>
      <charset val="238"/>
    </font>
    <font>
      <sz val="12"/>
      <color theme="1"/>
      <name val="Arial"/>
      <family val="2"/>
      <charset val="238"/>
    </font>
    <font>
      <sz val="10"/>
      <color rgb="FF000000"/>
      <name val="Tahoma"/>
      <family val="2"/>
      <charset val="238"/>
    </font>
    <font>
      <sz val="9"/>
      <color rgb="FF000000"/>
      <name val="Tahoma"/>
      <family val="2"/>
      <charset val="238"/>
    </font>
    <font>
      <b/>
      <sz val="10"/>
      <color rgb="FF000000"/>
      <name val="Tahoma"/>
      <family val="2"/>
      <charset val="238"/>
    </font>
    <font>
      <b/>
      <sz val="9"/>
      <color rgb="FF000000"/>
      <name val="Tahoma"/>
      <family val="2"/>
      <charset val="238"/>
    </font>
    <font>
      <b/>
      <sz val="12"/>
      <color rgb="FF000000"/>
      <name val="Tahoma"/>
      <family val="2"/>
      <charset val="238"/>
    </font>
    <font>
      <sz val="8"/>
      <color rgb="FF000000"/>
      <name val="Tahoma"/>
      <family val="2"/>
      <charset val="238"/>
    </font>
    <font>
      <sz val="12"/>
      <color rgb="FF000000"/>
      <name val="Tahoma"/>
      <family val="2"/>
      <charset val="238"/>
    </font>
    <font>
      <b/>
      <sz val="12"/>
      <color rgb="FF000000"/>
      <name val="Times New Roman"/>
      <family val="1"/>
      <charset val="238"/>
    </font>
    <font>
      <b/>
      <sz val="10"/>
      <name val="Calibri"/>
      <family val="2"/>
      <charset val="238"/>
    </font>
    <font>
      <sz val="10"/>
      <name val="Calibri"/>
      <family val="2"/>
      <charset val="238"/>
    </font>
    <font>
      <sz val="10"/>
      <name val="Symbol"/>
      <family val="1"/>
      <charset val="2"/>
    </font>
    <font>
      <sz val="7"/>
      <name val="Times New Roman"/>
      <family val="1"/>
      <charset val="238"/>
    </font>
    <font>
      <b/>
      <i/>
      <sz val="10"/>
      <name val="Calibri"/>
      <family val="2"/>
      <charset val="238"/>
    </font>
    <font>
      <i/>
      <sz val="10"/>
      <name val="Calibri"/>
      <family val="2"/>
      <charset val="238"/>
    </font>
    <font>
      <sz val="10"/>
      <name val="Arial"/>
      <family val="2"/>
      <charset val="238"/>
    </font>
    <font>
      <b/>
      <sz val="10"/>
      <name val="Calibri"/>
      <family val="2"/>
      <scheme val="minor"/>
    </font>
    <font>
      <sz val="11"/>
      <name val="Calibri"/>
      <family val="2"/>
      <scheme val="minor"/>
    </font>
    <font>
      <sz val="10"/>
      <name val="Calibri"/>
      <family val="2"/>
      <scheme val="minor"/>
    </font>
    <font>
      <b/>
      <sz val="11"/>
      <name val="Calibri"/>
      <family val="2"/>
      <charset val="238"/>
    </font>
    <font>
      <sz val="11"/>
      <name val="Calibri"/>
      <family val="2"/>
      <charset val="238"/>
    </font>
    <font>
      <b/>
      <sz val="11"/>
      <name val="Calibri"/>
      <family val="2"/>
      <charset val="238"/>
      <scheme val="minor"/>
    </font>
    <font>
      <b/>
      <sz val="11"/>
      <name val="Calibri"/>
      <family val="2"/>
      <scheme val="minor"/>
    </font>
    <font>
      <sz val="11"/>
      <name val="Calibri"/>
      <family val="2"/>
      <charset val="238"/>
      <scheme val="minor"/>
    </font>
    <font>
      <sz val="10"/>
      <name val="Calibri"/>
      <family val="2"/>
      <charset val="238"/>
      <scheme val="minor"/>
    </font>
    <font>
      <sz val="10"/>
      <name val="Symbol"/>
      <family val="1"/>
      <charset val="238"/>
    </font>
    <font>
      <b/>
      <sz val="10"/>
      <name val="Calibri"/>
      <family val="2"/>
      <charset val="238"/>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6">
    <xf numFmtId="0" fontId="0" fillId="0" borderId="0" xfId="0"/>
    <xf numFmtId="0" fontId="1" fillId="0" borderId="0" xfId="0" applyFont="1" applyAlignment="1">
      <alignment vertical="center"/>
    </xf>
    <xf numFmtId="0" fontId="3"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vertical="center" wrapText="1"/>
    </xf>
    <xf numFmtId="4" fontId="5" fillId="0" borderId="6" xfId="0" applyNumberFormat="1" applyFont="1" applyBorder="1" applyAlignment="1">
      <alignment horizontal="right" vertical="center" wrapText="1"/>
    </xf>
    <xf numFmtId="10" fontId="5" fillId="0" borderId="6" xfId="0" applyNumberFormat="1" applyFont="1" applyBorder="1" applyAlignment="1">
      <alignment horizontal="right" vertical="center" wrapText="1"/>
    </xf>
    <xf numFmtId="0" fontId="6" fillId="0" borderId="6" xfId="0" applyFont="1" applyBorder="1" applyAlignment="1">
      <alignment vertical="center" wrapText="1"/>
    </xf>
    <xf numFmtId="4" fontId="6" fillId="0" borderId="6" xfId="0" applyNumberFormat="1" applyFont="1" applyBorder="1" applyAlignment="1">
      <alignment horizontal="right" vertical="center" wrapText="1"/>
    </xf>
    <xf numFmtId="10" fontId="6" fillId="0" borderId="6" xfId="0" applyNumberFormat="1" applyFont="1" applyBorder="1" applyAlignment="1">
      <alignment horizontal="right" vertical="center" wrapText="1"/>
    </xf>
    <xf numFmtId="0" fontId="4" fillId="0" borderId="6" xfId="0" applyFont="1" applyBorder="1" applyAlignment="1">
      <alignment vertical="center" wrapText="1"/>
    </xf>
    <xf numFmtId="4" fontId="4" fillId="0" borderId="6" xfId="0" applyNumberFormat="1" applyFont="1" applyBorder="1" applyAlignment="1">
      <alignment horizontal="right" vertical="center" wrapText="1"/>
    </xf>
    <xf numFmtId="10" fontId="8" fillId="0" borderId="6" xfId="0" applyNumberFormat="1" applyFont="1" applyBorder="1" applyAlignment="1">
      <alignment horizontal="right" vertical="center" wrapText="1"/>
    </xf>
    <xf numFmtId="0" fontId="2" fillId="0" borderId="6" xfId="0" applyFont="1" applyBorder="1" applyAlignment="1">
      <alignment horizontal="right" vertical="center" wrapText="1"/>
    </xf>
    <xf numFmtId="0" fontId="9" fillId="0" borderId="6" xfId="0" applyFont="1" applyBorder="1" applyAlignment="1">
      <alignment horizontal="right" vertical="center" wrapText="1"/>
    </xf>
    <xf numFmtId="0" fontId="4" fillId="0" borderId="6" xfId="0" applyFont="1" applyBorder="1" applyAlignment="1">
      <alignment horizontal="right" vertical="center" wrapText="1"/>
    </xf>
    <xf numFmtId="0" fontId="3" fillId="0" borderId="6" xfId="0" applyFont="1" applyBorder="1" applyAlignment="1">
      <alignment horizontal="center" vertical="center" wrapText="1"/>
    </xf>
    <xf numFmtId="0" fontId="6" fillId="0" borderId="6" xfId="0" applyFont="1" applyBorder="1" applyAlignment="1">
      <alignment horizontal="right" vertical="center" wrapText="1"/>
    </xf>
    <xf numFmtId="0" fontId="7" fillId="0" borderId="6" xfId="0" applyFont="1" applyBorder="1" applyAlignment="1">
      <alignment horizontal="right" vertical="center" wrapText="1"/>
    </xf>
    <xf numFmtId="10" fontId="5" fillId="0" borderId="6" xfId="0" applyNumberFormat="1" applyFont="1" applyBorder="1" applyAlignment="1">
      <alignment vertical="center" wrapText="1"/>
    </xf>
    <xf numFmtId="10" fontId="6" fillId="0" borderId="6" xfId="0" applyNumberFormat="1" applyFont="1" applyBorder="1" applyAlignment="1">
      <alignment vertical="center" wrapText="1"/>
    </xf>
    <xf numFmtId="0" fontId="2" fillId="0" borderId="5" xfId="0" applyFont="1" applyBorder="1" applyAlignment="1">
      <alignment vertical="center" wrapText="1"/>
    </xf>
    <xf numFmtId="0" fontId="10" fillId="0" borderId="6" xfId="0" applyFont="1" applyBorder="1" applyAlignment="1">
      <alignment vertical="center" wrapText="1"/>
    </xf>
    <xf numFmtId="4" fontId="10" fillId="0" borderId="6" xfId="0" applyNumberFormat="1" applyFont="1" applyBorder="1" applyAlignment="1">
      <alignment horizontal="right" vertical="center" wrapText="1"/>
    </xf>
    <xf numFmtId="10" fontId="10" fillId="0" borderId="6" xfId="0" applyNumberFormat="1" applyFont="1" applyBorder="1" applyAlignment="1">
      <alignment horizontal="righ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6" fillId="0" borderId="5" xfId="0" applyFont="1" applyBorder="1" applyAlignment="1">
      <alignment horizontal="left" vertical="center" wrapText="1"/>
    </xf>
    <xf numFmtId="0" fontId="3" fillId="0" borderId="5" xfId="0" applyFont="1" applyBorder="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justify" vertical="center"/>
    </xf>
    <xf numFmtId="0" fontId="12" fillId="0" borderId="0" xfId="0" applyFont="1" applyAlignment="1">
      <alignment horizontal="justify" vertical="center"/>
    </xf>
    <xf numFmtId="0" fontId="16" fillId="0" borderId="0" xfId="0" applyFont="1" applyAlignment="1">
      <alignment horizontal="justify" vertical="center"/>
    </xf>
    <xf numFmtId="0" fontId="17" fillId="0" borderId="0" xfId="0" applyFont="1" applyAlignment="1">
      <alignment horizontal="justify" vertical="center"/>
    </xf>
    <xf numFmtId="0" fontId="11" fillId="9" borderId="7" xfId="0" applyFont="1" applyFill="1" applyBorder="1" applyAlignment="1">
      <alignment horizontal="center" vertical="center" wrapText="1"/>
    </xf>
    <xf numFmtId="4" fontId="12" fillId="0" borderId="0" xfId="0" applyNumberFormat="1" applyFont="1" applyAlignment="1">
      <alignment vertical="center"/>
    </xf>
    <xf numFmtId="0" fontId="15" fillId="0" borderId="0" xfId="0" applyFont="1" applyAlignment="1">
      <alignment horizontal="justify" vertical="center"/>
    </xf>
    <xf numFmtId="0" fontId="18" fillId="0" borderId="0" xfId="0" applyFont="1" applyAlignment="1">
      <alignment horizontal="justify" vertical="center"/>
    </xf>
    <xf numFmtId="0" fontId="19" fillId="0" borderId="0" xfId="0" applyFont="1"/>
    <xf numFmtId="4" fontId="19" fillId="0" borderId="0" xfId="0" applyNumberFormat="1" applyFont="1"/>
    <xf numFmtId="0" fontId="21" fillId="3" borderId="5" xfId="0" applyFont="1" applyFill="1" applyBorder="1" applyAlignment="1">
      <alignment horizontal="left" vertical="center" wrapText="1"/>
    </xf>
    <xf numFmtId="0" fontId="21" fillId="3" borderId="6" xfId="0" applyFont="1" applyFill="1" applyBorder="1" applyAlignment="1">
      <alignment vertical="center" wrapText="1"/>
    </xf>
    <xf numFmtId="4" fontId="21" fillId="3" borderId="6" xfId="0" applyNumberFormat="1"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vertical="center" wrapText="1"/>
    </xf>
    <xf numFmtId="4" fontId="21" fillId="2" borderId="6" xfId="0" applyNumberFormat="1" applyFont="1" applyFill="1" applyBorder="1" applyAlignment="1">
      <alignment horizontal="righ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vertical="center" wrapText="1"/>
    </xf>
    <xf numFmtId="4" fontId="22" fillId="5" borderId="6" xfId="0" applyNumberFormat="1" applyFont="1" applyFill="1" applyBorder="1" applyAlignment="1">
      <alignment horizontal="right" vertical="center" wrapText="1"/>
    </xf>
    <xf numFmtId="0" fontId="22" fillId="0" borderId="5" xfId="0" applyFont="1" applyBorder="1" applyAlignment="1">
      <alignment horizontal="left" vertical="center" wrapText="1"/>
    </xf>
    <xf numFmtId="0" fontId="22" fillId="0" borderId="6" xfId="0" applyFont="1" applyBorder="1" applyAlignment="1">
      <alignment vertical="center" wrapText="1"/>
    </xf>
    <xf numFmtId="4" fontId="22" fillId="0" borderId="6" xfId="0" applyNumberFormat="1" applyFont="1" applyBorder="1" applyAlignment="1">
      <alignment horizontal="right" vertical="center" wrapText="1"/>
    </xf>
    <xf numFmtId="4" fontId="21" fillId="5" borderId="6" xfId="0" applyNumberFormat="1" applyFont="1" applyFill="1" applyBorder="1" applyAlignment="1">
      <alignment horizontal="right" vertical="center" wrapText="1"/>
    </xf>
    <xf numFmtId="0" fontId="21" fillId="5" borderId="5" xfId="0" applyFont="1" applyFill="1" applyBorder="1" applyAlignment="1">
      <alignment horizontal="left" vertical="center" wrapText="1"/>
    </xf>
    <xf numFmtId="0" fontId="21" fillId="5" borderId="6" xfId="0" applyFont="1" applyFill="1" applyBorder="1" applyAlignment="1">
      <alignment vertical="center" wrapText="1"/>
    </xf>
    <xf numFmtId="0" fontId="23" fillId="0" borderId="2" xfId="0" applyFont="1" applyBorder="1"/>
    <xf numFmtId="4" fontId="23" fillId="0" borderId="1" xfId="0" applyNumberFormat="1" applyFont="1" applyBorder="1" applyAlignment="1">
      <alignment horizontal="center"/>
    </xf>
    <xf numFmtId="0" fontId="19" fillId="0" borderId="2" xfId="0" applyFont="1" applyBorder="1"/>
    <xf numFmtId="4" fontId="19" fillId="0" borderId="1" xfId="0" applyNumberFormat="1" applyFont="1" applyBorder="1"/>
    <xf numFmtId="0" fontId="19" fillId="0" borderId="2" xfId="0" applyFont="1" applyBorder="1" applyAlignment="1">
      <alignment wrapText="1"/>
    </xf>
    <xf numFmtId="4" fontId="23" fillId="0" borderId="1" xfId="0" applyNumberFormat="1" applyFont="1" applyBorder="1"/>
    <xf numFmtId="0" fontId="20" fillId="0" borderId="2" xfId="0" applyFont="1" applyBorder="1" applyAlignment="1">
      <alignment wrapText="1"/>
    </xf>
    <xf numFmtId="2" fontId="19" fillId="0" borderId="2" xfId="0" applyNumberFormat="1" applyFont="1" applyBorder="1" applyAlignment="1">
      <alignment wrapText="1"/>
    </xf>
    <xf numFmtId="0" fontId="18" fillId="0" borderId="2" xfId="0" applyFont="1" applyBorder="1" applyAlignment="1">
      <alignment wrapText="1"/>
    </xf>
    <xf numFmtId="4" fontId="24" fillId="0" borderId="1" xfId="0" applyNumberFormat="1" applyFont="1" applyBorder="1"/>
    <xf numFmtId="0" fontId="23" fillId="0" borderId="0" xfId="0" applyFont="1" applyAlignment="1">
      <alignment wrapText="1"/>
    </xf>
    <xf numFmtId="4" fontId="23" fillId="0" borderId="0" xfId="0" applyNumberFormat="1" applyFont="1"/>
    <xf numFmtId="0" fontId="21" fillId="0" borderId="0" xfId="0" applyFont="1" applyAlignment="1">
      <alignment vertical="center"/>
    </xf>
    <xf numFmtId="0" fontId="21" fillId="0" borderId="0" xfId="0" applyFont="1"/>
    <xf numFmtId="4" fontId="21" fillId="0" borderId="0" xfId="0" applyNumberFormat="1" applyFont="1"/>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4" fontId="21" fillId="6" borderId="4" xfId="0" applyNumberFormat="1" applyFont="1" applyFill="1" applyBorder="1" applyAlignment="1">
      <alignment horizontal="center" vertical="center" wrapText="1"/>
    </xf>
    <xf numFmtId="0" fontId="22" fillId="6" borderId="5" xfId="0" applyFont="1" applyFill="1" applyBorder="1" applyAlignment="1">
      <alignment horizontal="left" vertical="center" wrapText="1"/>
    </xf>
    <xf numFmtId="0" fontId="22" fillId="6" borderId="6" xfId="0" applyFont="1" applyFill="1" applyBorder="1" applyAlignment="1">
      <alignment horizontal="center" vertical="center" wrapText="1"/>
    </xf>
    <xf numFmtId="4" fontId="22" fillId="6" borderId="6" xfId="0" applyNumberFormat="1" applyFont="1" applyFill="1" applyBorder="1" applyAlignment="1">
      <alignment horizontal="center" vertical="center" wrapText="1"/>
    </xf>
    <xf numFmtId="3" fontId="22" fillId="6" borderId="6" xfId="0" applyNumberFormat="1" applyFont="1" applyFill="1" applyBorder="1" applyAlignment="1">
      <alignment horizontal="center" vertical="center" wrapText="1"/>
    </xf>
    <xf numFmtId="0" fontId="21" fillId="4" borderId="5" xfId="0" applyFont="1" applyFill="1" applyBorder="1" applyAlignment="1">
      <alignment horizontal="left" vertical="center" wrapText="1"/>
    </xf>
    <xf numFmtId="0" fontId="21" fillId="4" borderId="6" xfId="0" applyFont="1" applyFill="1" applyBorder="1" applyAlignment="1">
      <alignment vertical="center" wrapText="1"/>
    </xf>
    <xf numFmtId="4" fontId="21" fillId="4" borderId="6" xfId="0" applyNumberFormat="1" applyFont="1" applyFill="1" applyBorder="1" applyAlignment="1">
      <alignment horizontal="right" vertical="center" wrapText="1"/>
    </xf>
    <xf numFmtId="4" fontId="22" fillId="2" borderId="6" xfId="0" applyNumberFormat="1" applyFont="1" applyFill="1" applyBorder="1" applyAlignment="1">
      <alignment horizontal="right" vertical="center" wrapText="1"/>
    </xf>
    <xf numFmtId="0" fontId="19" fillId="2" borderId="0" xfId="0" applyFont="1" applyFill="1"/>
    <xf numFmtId="0" fontId="21" fillId="6" borderId="5" xfId="0" applyFont="1" applyFill="1" applyBorder="1" applyAlignment="1">
      <alignment vertical="center" wrapText="1"/>
    </xf>
    <xf numFmtId="0" fontId="21" fillId="6" borderId="6" xfId="0" applyFont="1" applyFill="1" applyBorder="1" applyAlignment="1">
      <alignment vertical="center" wrapText="1"/>
    </xf>
    <xf numFmtId="4" fontId="21" fillId="6" borderId="6" xfId="0" applyNumberFormat="1" applyFont="1" applyFill="1" applyBorder="1" applyAlignment="1">
      <alignment horizontal="right" vertical="center" wrapText="1"/>
    </xf>
    <xf numFmtId="0" fontId="21" fillId="5" borderId="0" xfId="0" applyFont="1" applyFill="1" applyAlignment="1">
      <alignment vertical="center" wrapText="1"/>
    </xf>
    <xf numFmtId="4" fontId="21" fillId="5" borderId="0" xfId="0" applyNumberFormat="1" applyFont="1" applyFill="1" applyAlignment="1">
      <alignment horizontal="right" vertical="center" wrapText="1"/>
    </xf>
    <xf numFmtId="4" fontId="21" fillId="5" borderId="0" xfId="0" applyNumberFormat="1" applyFont="1" applyFill="1" applyAlignment="1">
      <alignment vertical="center" wrapText="1"/>
    </xf>
    <xf numFmtId="0" fontId="23" fillId="0" borderId="0" xfId="0" applyFont="1"/>
    <xf numFmtId="0" fontId="23" fillId="6"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1" fontId="23" fillId="6" borderId="6" xfId="0" applyNumberFormat="1" applyFont="1" applyFill="1" applyBorder="1" applyAlignment="1">
      <alignment horizontal="center" vertical="center" wrapText="1"/>
    </xf>
    <xf numFmtId="4" fontId="23" fillId="6" borderId="6" xfId="0" applyNumberFormat="1" applyFont="1" applyFill="1" applyBorder="1" applyAlignment="1">
      <alignment horizontal="center" vertical="center" wrapText="1"/>
    </xf>
    <xf numFmtId="4" fontId="19" fillId="5" borderId="0" xfId="0" applyNumberFormat="1" applyFont="1" applyFill="1"/>
    <xf numFmtId="0" fontId="19" fillId="5" borderId="0" xfId="0" applyFont="1" applyFill="1"/>
    <xf numFmtId="0" fontId="23" fillId="4" borderId="5" xfId="0" applyFont="1" applyFill="1" applyBorder="1" applyAlignment="1">
      <alignment horizontal="left" vertical="center" wrapText="1"/>
    </xf>
    <xf numFmtId="0" fontId="23" fillId="4" borderId="6" xfId="0" applyFont="1" applyFill="1" applyBorder="1" applyAlignment="1">
      <alignment vertical="center" wrapText="1"/>
    </xf>
    <xf numFmtId="4" fontId="23" fillId="4" borderId="6" xfId="0" applyNumberFormat="1" applyFont="1" applyFill="1" applyBorder="1" applyAlignment="1">
      <alignment horizontal="right" vertical="center" wrapText="1"/>
    </xf>
    <xf numFmtId="0" fontId="23" fillId="3" borderId="5" xfId="0" applyFont="1" applyFill="1" applyBorder="1" applyAlignment="1">
      <alignment horizontal="left" vertical="center" wrapText="1"/>
    </xf>
    <xf numFmtId="0" fontId="23" fillId="3" borderId="6" xfId="0" applyFont="1" applyFill="1" applyBorder="1" applyAlignment="1">
      <alignment vertical="center" wrapText="1"/>
    </xf>
    <xf numFmtId="4" fontId="23" fillId="3" borderId="6" xfId="0" applyNumberFormat="1" applyFont="1" applyFill="1" applyBorder="1" applyAlignment="1">
      <alignment horizontal="right" vertical="center" wrapText="1"/>
    </xf>
    <xf numFmtId="0" fontId="23" fillId="2" borderId="5" xfId="0" applyFont="1" applyFill="1" applyBorder="1" applyAlignment="1">
      <alignment horizontal="left" vertical="center" wrapText="1"/>
    </xf>
    <xf numFmtId="0" fontId="23" fillId="2" borderId="6" xfId="0" applyFont="1" applyFill="1" applyBorder="1" applyAlignment="1">
      <alignment vertical="center" wrapText="1"/>
    </xf>
    <xf numFmtId="4" fontId="23" fillId="2" borderId="6" xfId="0" applyNumberFormat="1" applyFont="1" applyFill="1" applyBorder="1" applyAlignment="1">
      <alignment horizontal="right" vertical="center" wrapText="1"/>
    </xf>
    <xf numFmtId="0" fontId="25" fillId="0" borderId="5" xfId="0" applyFont="1" applyBorder="1" applyAlignment="1">
      <alignment horizontal="left" vertical="center" wrapText="1"/>
    </xf>
    <xf numFmtId="0" fontId="25" fillId="0" borderId="6" xfId="0" applyFont="1" applyBorder="1" applyAlignment="1">
      <alignment vertical="center" wrapText="1"/>
    </xf>
    <xf numFmtId="4" fontId="25" fillId="0" borderId="6" xfId="0" applyNumberFormat="1" applyFont="1" applyBorder="1" applyAlignment="1">
      <alignment horizontal="right" vertical="center" wrapText="1"/>
    </xf>
    <xf numFmtId="4" fontId="25" fillId="5" borderId="6" xfId="0" applyNumberFormat="1" applyFont="1" applyFill="1" applyBorder="1" applyAlignment="1">
      <alignment horizontal="right" vertical="center" wrapText="1"/>
    </xf>
    <xf numFmtId="0" fontId="23" fillId="8" borderId="5" xfId="0" applyFont="1" applyFill="1" applyBorder="1" applyAlignment="1">
      <alignment horizontal="left" vertical="center" wrapText="1"/>
    </xf>
    <xf numFmtId="0" fontId="23" fillId="8" borderId="6" xfId="0" applyFont="1" applyFill="1" applyBorder="1" applyAlignment="1">
      <alignment vertical="center" wrapText="1"/>
    </xf>
    <xf numFmtId="4" fontId="23" fillId="8" borderId="6" xfId="0" applyNumberFormat="1" applyFont="1" applyFill="1" applyBorder="1" applyAlignment="1">
      <alignment horizontal="righ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vertical="center" wrapText="1"/>
    </xf>
    <xf numFmtId="4" fontId="25" fillId="8" borderId="6" xfId="0" applyNumberFormat="1" applyFont="1" applyFill="1" applyBorder="1" applyAlignment="1">
      <alignment horizontal="right" vertical="center" wrapText="1"/>
    </xf>
    <xf numFmtId="4" fontId="25" fillId="2" borderId="6" xfId="0" applyNumberFormat="1" applyFont="1" applyFill="1" applyBorder="1" applyAlignment="1">
      <alignment horizontal="right"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vertical="center" wrapText="1"/>
    </xf>
    <xf numFmtId="0" fontId="23" fillId="5" borderId="5"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6" xfId="0" applyFont="1" applyFill="1" applyBorder="1" applyAlignment="1">
      <alignment vertical="center" wrapText="1"/>
    </xf>
    <xf numFmtId="4" fontId="23" fillId="7" borderId="6" xfId="0" applyNumberFormat="1" applyFont="1" applyFill="1" applyBorder="1" applyAlignment="1">
      <alignment horizontal="right" vertical="center" wrapText="1"/>
    </xf>
    <xf numFmtId="4" fontId="23" fillId="6" borderId="6" xfId="0" applyNumberFormat="1" applyFont="1" applyFill="1" applyBorder="1" applyAlignment="1">
      <alignment horizontal="right" vertical="center" wrapText="1"/>
    </xf>
    <xf numFmtId="0" fontId="26" fillId="0" borderId="0" xfId="0" applyFont="1" applyAlignment="1">
      <alignment horizontal="justify" vertical="center"/>
    </xf>
    <xf numFmtId="0" fontId="28" fillId="9" borderId="8" xfId="0" applyFont="1" applyFill="1" applyBorder="1" applyAlignment="1">
      <alignment horizontal="center" vertical="center" wrapText="1"/>
    </xf>
    <xf numFmtId="0" fontId="28" fillId="9" borderId="6" xfId="0" applyFont="1" applyFill="1" applyBorder="1" applyAlignment="1">
      <alignment horizontal="center" vertical="center" wrapText="1"/>
    </xf>
    <xf numFmtId="16" fontId="28" fillId="9" borderId="6" xfId="0" applyNumberFormat="1" applyFont="1" applyFill="1" applyBorder="1" applyAlignment="1">
      <alignment horizontal="center" vertical="center" wrapText="1"/>
    </xf>
    <xf numFmtId="0" fontId="26" fillId="0" borderId="5" xfId="0" applyFont="1" applyBorder="1" applyAlignment="1">
      <alignment horizontal="justify" vertical="center" wrapText="1"/>
    </xf>
    <xf numFmtId="4" fontId="26" fillId="0" borderId="6" xfId="0" applyNumberFormat="1" applyFont="1" applyBorder="1" applyAlignment="1">
      <alignment horizontal="right" vertical="center" wrapText="1"/>
    </xf>
    <xf numFmtId="10" fontId="26" fillId="0" borderId="6" xfId="0" applyNumberFormat="1" applyFont="1" applyBorder="1" applyAlignment="1">
      <alignment vertical="center" wrapText="1"/>
    </xf>
    <xf numFmtId="0" fontId="26" fillId="0" borderId="5" xfId="0" applyFont="1" applyBorder="1" applyAlignment="1">
      <alignment vertical="center" wrapText="1"/>
    </xf>
    <xf numFmtId="4" fontId="26" fillId="0" borderId="6" xfId="0" applyNumberFormat="1" applyFont="1" applyBorder="1" applyAlignment="1">
      <alignment vertical="center" wrapText="1"/>
    </xf>
    <xf numFmtId="2" fontId="26" fillId="0" borderId="6" xfId="0" applyNumberFormat="1" applyFont="1" applyBorder="1" applyAlignment="1">
      <alignment horizontal="right" vertical="center" wrapText="1"/>
    </xf>
    <xf numFmtId="2" fontId="26" fillId="0" borderId="6" xfId="0" applyNumberFormat="1" applyFont="1" applyBorder="1" applyAlignment="1">
      <alignment vertical="center" wrapText="1"/>
    </xf>
    <xf numFmtId="0" fontId="28" fillId="10" borderId="5" xfId="0" applyFont="1" applyFill="1" applyBorder="1" applyAlignment="1">
      <alignment horizontal="justify" vertical="center" wrapText="1"/>
    </xf>
    <xf numFmtId="4" fontId="28" fillId="10" borderId="6" xfId="0" applyNumberFormat="1" applyFont="1" applyFill="1" applyBorder="1" applyAlignment="1">
      <alignment vertical="center" wrapText="1"/>
    </xf>
    <xf numFmtId="0" fontId="28" fillId="9" borderId="5" xfId="0" applyFont="1" applyFill="1" applyBorder="1" applyAlignment="1">
      <alignment horizontal="center" vertical="center" wrapText="1"/>
    </xf>
    <xf numFmtId="10" fontId="26" fillId="0" borderId="6" xfId="0" applyNumberFormat="1" applyFont="1" applyBorder="1" applyAlignment="1">
      <alignment horizontal="right" vertical="center" wrapText="1"/>
    </xf>
    <xf numFmtId="4" fontId="28" fillId="10" borderId="6" xfId="0" applyNumberFormat="1" applyFont="1" applyFill="1" applyBorder="1" applyAlignment="1">
      <alignment horizontal="right" vertical="center" wrapText="1"/>
    </xf>
    <xf numFmtId="0" fontId="26" fillId="0" borderId="5" xfId="0" applyFont="1" applyBorder="1" applyAlignment="1">
      <alignment horizontal="left" vertical="center" wrapText="1"/>
    </xf>
    <xf numFmtId="0" fontId="11" fillId="9" borderId="9" xfId="0" applyFont="1" applyFill="1" applyBorder="1" applyAlignment="1">
      <alignment horizontal="center" vertical="center" wrapText="1"/>
    </xf>
    <xf numFmtId="0" fontId="28" fillId="9" borderId="10" xfId="0" applyFont="1" applyFill="1" applyBorder="1" applyAlignment="1">
      <alignment horizontal="center" vertical="center" wrapText="1"/>
    </xf>
    <xf numFmtId="16" fontId="28" fillId="9" borderId="10" xfId="0" applyNumberFormat="1" applyFont="1" applyFill="1" applyBorder="1" applyAlignment="1">
      <alignment horizontal="center" vertical="center" wrapText="1"/>
    </xf>
    <xf numFmtId="0" fontId="19" fillId="9" borderId="6" xfId="0" applyFont="1" applyFill="1" applyBorder="1" applyAlignment="1">
      <alignment vertical="center" wrapText="1"/>
    </xf>
    <xf numFmtId="0" fontId="28" fillId="0" borderId="0" xfId="0" applyFont="1" applyAlignment="1">
      <alignment horizontal="justify" vertical="center"/>
    </xf>
    <xf numFmtId="0" fontId="20" fillId="0" borderId="0" xfId="0" applyFont="1" applyAlignment="1">
      <alignment horizontal="justify" vertical="center"/>
    </xf>
    <xf numFmtId="49" fontId="20" fillId="0" borderId="0" xfId="0" applyNumberFormat="1" applyFont="1" applyAlignment="1">
      <alignment horizontal="left" vertical="center"/>
    </xf>
    <xf numFmtId="49" fontId="19" fillId="0" borderId="0" xfId="0" applyNumberFormat="1" applyFont="1"/>
    <xf numFmtId="0" fontId="20" fillId="0" borderId="0" xfId="0" applyFont="1" applyAlignment="1">
      <alignment horizontal="left" vertical="center" wrapText="1"/>
    </xf>
    <xf numFmtId="0" fontId="20" fillId="0" borderId="0" xfId="0" applyFont="1"/>
    <xf numFmtId="4" fontId="20" fillId="0" borderId="0" xfId="0" applyNumberFormat="1" applyFont="1"/>
    <xf numFmtId="0" fontId="20" fillId="0" borderId="0" xfId="0" applyFont="1" applyAlignment="1">
      <alignment horizontal="left" vertical="center"/>
    </xf>
    <xf numFmtId="4" fontId="19" fillId="5" borderId="1" xfId="0" applyNumberFormat="1" applyFont="1" applyFill="1" applyBorder="1"/>
    <xf numFmtId="0" fontId="19"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left" vertical="center" wrapText="1"/>
    </xf>
    <xf numFmtId="0" fontId="28" fillId="9" borderId="7" xfId="0" applyFont="1" applyFill="1" applyBorder="1" applyAlignment="1">
      <alignment horizontal="justify" vertical="center" wrapText="1"/>
    </xf>
    <xf numFmtId="0" fontId="28" fillId="9" borderId="5" xfId="0" applyFont="1" applyFill="1" applyBorder="1" applyAlignment="1">
      <alignment horizontal="justify" vertical="center" wrapText="1"/>
    </xf>
    <xf numFmtId="4" fontId="23" fillId="2" borderId="7" xfId="0" applyNumberFormat="1" applyFont="1" applyFill="1" applyBorder="1" applyAlignment="1">
      <alignment horizontal="right" vertical="center" wrapText="1"/>
    </xf>
    <xf numFmtId="4" fontId="23" fillId="2" borderId="5" xfId="0" applyNumberFormat="1" applyFont="1" applyFill="1" applyBorder="1" applyAlignment="1">
      <alignment horizontal="right" vertical="center" wrapText="1"/>
    </xf>
    <xf numFmtId="0" fontId="11" fillId="0" borderId="0" xfId="0" applyFont="1" applyAlignment="1">
      <alignment horizontal="left" vertical="center"/>
    </xf>
    <xf numFmtId="0" fontId="13" fillId="0" borderId="0" xfId="0" applyFont="1" applyAlignment="1">
      <alignment horizontal="left" vertical="center" wrapText="1"/>
    </xf>
    <xf numFmtId="0" fontId="12" fillId="0" borderId="0" xfId="0" applyFont="1" applyAlignment="1">
      <alignment horizontal="left" vertical="top" wrapText="1"/>
    </xf>
    <xf numFmtId="16" fontId="28" fillId="9" borderId="7" xfId="0" applyNumberFormat="1" applyFont="1" applyFill="1" applyBorder="1" applyAlignment="1">
      <alignment horizontal="center" vertical="center" wrapText="1"/>
    </xf>
    <xf numFmtId="16" fontId="28" fillId="9" borderId="5" xfId="0" applyNumberFormat="1" applyFont="1" applyFill="1" applyBorder="1" applyAlignment="1">
      <alignment horizontal="center" vertical="center" wrapText="1"/>
    </xf>
    <xf numFmtId="0" fontId="28" fillId="9" borderId="7"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13" fillId="0" borderId="0" xfId="0" applyFont="1" applyAlignment="1">
      <alignment horizontal="left" vertical="center"/>
    </xf>
    <xf numFmtId="0" fontId="13" fillId="5" borderId="0" xfId="0" applyFont="1" applyFill="1" applyAlignment="1">
      <alignment horizontal="left" vertical="center"/>
    </xf>
    <xf numFmtId="49" fontId="27" fillId="5" borderId="0" xfId="0" applyNumberFormat="1" applyFont="1" applyFill="1" applyAlignment="1">
      <alignment horizontal="left" vertical="center" wrapText="1"/>
    </xf>
    <xf numFmtId="0" fontId="15" fillId="0" borderId="0" xfId="0" applyFont="1" applyAlignment="1">
      <alignment horizontal="left" vertical="center"/>
    </xf>
    <xf numFmtId="0" fontId="23" fillId="0" borderId="0" xfId="0" applyFont="1" applyAlignment="1">
      <alignment horizontal="center"/>
    </xf>
    <xf numFmtId="0" fontId="23" fillId="2" borderId="7"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7" xfId="0" applyFont="1" applyFill="1" applyBorder="1" applyAlignment="1">
      <alignment vertical="center" wrapText="1"/>
    </xf>
    <xf numFmtId="0" fontId="23" fillId="2" borderId="5" xfId="0" applyFont="1" applyFill="1" applyBorder="1" applyAlignment="1">
      <alignment vertical="center" wrapText="1"/>
    </xf>
    <xf numFmtId="0" fontId="23" fillId="0" borderId="0" xfId="0" applyFont="1" applyAlignment="1">
      <alignment horizontal="left"/>
    </xf>
    <xf numFmtId="0" fontId="28" fillId="9" borderId="7" xfId="0" applyFont="1" applyFill="1" applyBorder="1" applyAlignment="1">
      <alignment horizontal="left" vertical="center" wrapText="1" indent="5"/>
    </xf>
    <xf numFmtId="0" fontId="28" fillId="9" borderId="5" xfId="0" applyFont="1" applyFill="1" applyBorder="1" applyAlignment="1">
      <alignment horizontal="left" vertical="center" wrapText="1" indent="5"/>
    </xf>
    <xf numFmtId="0" fontId="26" fillId="0" borderId="0" xfId="0" applyFont="1" applyAlignment="1">
      <alignment horizontal="left" vertical="center" wrapText="1"/>
    </xf>
    <xf numFmtId="0" fontId="20" fillId="0" borderId="0" xfId="0" applyFont="1" applyAlignment="1">
      <alignment horizontal="left" vertical="center"/>
    </xf>
    <xf numFmtId="49" fontId="20" fillId="0" borderId="0" xfId="0" applyNumberFormat="1" applyFont="1" applyAlignment="1">
      <alignment horizontal="left" vertical="center"/>
    </xf>
    <xf numFmtId="49" fontId="28" fillId="0" borderId="0" xfId="0" applyNumberFormat="1" applyFont="1" applyAlignment="1">
      <alignment horizontal="left" vertical="center" wrapText="1"/>
    </xf>
    <xf numFmtId="0" fontId="20" fillId="0" borderId="0" xfId="0" applyFont="1" applyAlignment="1">
      <alignment horizontal="left" vertical="center" wrapText="1"/>
    </xf>
    <xf numFmtId="0" fontId="28" fillId="0" borderId="0" xfId="0" applyFont="1" applyAlignment="1">
      <alignment horizontal="left" vertical="center"/>
    </xf>
    <xf numFmtId="4" fontId="20" fillId="0" borderId="0" xfId="0" applyNumberFormat="1" applyFont="1" applyAlignment="1">
      <alignment horizontal="center"/>
    </xf>
    <xf numFmtId="0" fontId="24" fillId="0" borderId="2" xfId="0" applyFont="1" applyBorder="1" applyAlignment="1">
      <alignment horizontal="center" wrapText="1"/>
    </xf>
    <xf numFmtId="0" fontId="24" fillId="0" borderId="11" xfId="0" applyFont="1" applyBorder="1" applyAlignment="1">
      <alignment horizontal="center" wrapText="1"/>
    </xf>
    <xf numFmtId="0" fontId="24" fillId="0" borderId="12" xfId="0" applyFont="1" applyBorder="1" applyAlignment="1">
      <alignment horizontal="center" wrapText="1"/>
    </xf>
    <xf numFmtId="0" fontId="24" fillId="0" borderId="2"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0" fillId="5" borderId="0" xfId="0" applyFont="1" applyFill="1" applyAlignment="1">
      <alignment horizontal="left" vertical="center" wrapText="1"/>
    </xf>
    <xf numFmtId="49" fontId="28" fillId="0" borderId="0" xfId="0" applyNumberFormat="1" applyFont="1" applyAlignment="1">
      <alignment horizontal="left" vertical="center"/>
    </xf>
    <xf numFmtId="2" fontId="28" fillId="0" borderId="0" xfId="0" applyNumberFormat="1" applyFont="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9"/>
  <sheetViews>
    <sheetView tabSelected="1" workbookViewId="0">
      <selection activeCell="A8" sqref="A8:G8"/>
    </sheetView>
  </sheetViews>
  <sheetFormatPr defaultRowHeight="15" x14ac:dyDescent="0.25"/>
  <cols>
    <col min="1" max="1" width="53.7109375" style="40" customWidth="1"/>
    <col min="2" max="2" width="17.5703125" style="41" customWidth="1"/>
    <col min="3" max="3" width="16.28515625" style="41" customWidth="1"/>
    <col min="4" max="4" width="15.28515625" style="41" bestFit="1" customWidth="1"/>
    <col min="5" max="5" width="13.140625" style="41" bestFit="1" customWidth="1"/>
    <col min="6" max="6" width="11.28515625" style="41" bestFit="1" customWidth="1"/>
    <col min="7" max="7" width="9.42578125" style="41" customWidth="1"/>
    <col min="8" max="9" width="10.140625" style="40" bestFit="1" customWidth="1"/>
    <col min="10" max="16384" width="9.140625" style="40"/>
  </cols>
  <sheetData>
    <row r="1" spans="1:7" x14ac:dyDescent="0.25">
      <c r="A1" s="40" t="s">
        <v>0</v>
      </c>
    </row>
    <row r="2" spans="1:7" x14ac:dyDescent="0.25">
      <c r="A2" s="40" t="s">
        <v>1</v>
      </c>
    </row>
    <row r="3" spans="1:7" x14ac:dyDescent="0.25">
      <c r="A3" s="40" t="s">
        <v>2</v>
      </c>
    </row>
    <row r="4" spans="1:7" x14ac:dyDescent="0.25">
      <c r="A4" s="40" t="s">
        <v>277</v>
      </c>
    </row>
    <row r="5" spans="1:7" x14ac:dyDescent="0.25">
      <c r="A5" s="40" t="s">
        <v>256</v>
      </c>
    </row>
    <row r="6" spans="1:7" x14ac:dyDescent="0.25">
      <c r="A6" s="40" t="s">
        <v>278</v>
      </c>
    </row>
    <row r="8" spans="1:7" x14ac:dyDescent="0.25">
      <c r="A8" s="172" t="s">
        <v>279</v>
      </c>
      <c r="B8" s="172"/>
      <c r="C8" s="172"/>
      <c r="D8" s="172"/>
      <c r="E8" s="172"/>
      <c r="F8" s="172"/>
      <c r="G8" s="172"/>
    </row>
    <row r="10" spans="1:7" x14ac:dyDescent="0.25">
      <c r="A10" s="177" t="s">
        <v>3</v>
      </c>
      <c r="B10" s="177"/>
      <c r="C10" s="177"/>
      <c r="D10" s="177"/>
      <c r="E10" s="177"/>
      <c r="F10" s="177"/>
      <c r="G10" s="177"/>
    </row>
    <row r="12" spans="1:7" x14ac:dyDescent="0.25">
      <c r="A12" s="172" t="s">
        <v>4</v>
      </c>
      <c r="B12" s="172"/>
      <c r="C12" s="172"/>
      <c r="D12" s="172"/>
      <c r="E12" s="172"/>
      <c r="F12" s="172"/>
      <c r="G12" s="172"/>
    </row>
    <row r="13" spans="1:7" x14ac:dyDescent="0.25">
      <c r="A13" s="40" t="s">
        <v>231</v>
      </c>
      <c r="B13" s="40"/>
      <c r="D13" s="40"/>
    </row>
    <row r="15" spans="1:7" x14ac:dyDescent="0.25">
      <c r="A15" s="57" t="s">
        <v>5</v>
      </c>
      <c r="B15" s="58" t="s">
        <v>208</v>
      </c>
      <c r="C15" s="58" t="s">
        <v>219</v>
      </c>
      <c r="D15" s="58" t="s">
        <v>220</v>
      </c>
    </row>
    <row r="16" spans="1:7" x14ac:dyDescent="0.25">
      <c r="A16" s="59" t="s">
        <v>6</v>
      </c>
      <c r="B16" s="60">
        <v>1091469</v>
      </c>
      <c r="C16" s="60">
        <v>1617620</v>
      </c>
      <c r="D16" s="60">
        <v>1528147.49</v>
      </c>
    </row>
    <row r="17" spans="1:4" x14ac:dyDescent="0.25">
      <c r="A17" s="61" t="s">
        <v>201</v>
      </c>
      <c r="B17" s="60">
        <v>51659.9</v>
      </c>
      <c r="C17" s="60">
        <v>127100</v>
      </c>
      <c r="D17" s="60">
        <v>89020.25</v>
      </c>
    </row>
    <row r="18" spans="1:4" x14ac:dyDescent="0.25">
      <c r="A18" s="61" t="s">
        <v>217</v>
      </c>
      <c r="B18" s="60">
        <v>0</v>
      </c>
      <c r="C18" s="60">
        <v>0</v>
      </c>
      <c r="D18" s="60">
        <v>0</v>
      </c>
    </row>
    <row r="19" spans="1:4" x14ac:dyDescent="0.25">
      <c r="A19" s="57" t="s">
        <v>7</v>
      </c>
      <c r="B19" s="62">
        <f>B16+B17</f>
        <v>1143128.8999999999</v>
      </c>
      <c r="C19" s="62">
        <f>C16+C17</f>
        <v>1744720</v>
      </c>
      <c r="D19" s="62">
        <f>D16+D17</f>
        <v>1617167.74</v>
      </c>
    </row>
    <row r="20" spans="1:4" x14ac:dyDescent="0.25">
      <c r="A20" s="59" t="s">
        <v>8</v>
      </c>
      <c r="B20" s="60">
        <v>861973.07</v>
      </c>
      <c r="C20" s="60">
        <v>1166435</v>
      </c>
      <c r="D20" s="60">
        <v>998124.62</v>
      </c>
    </row>
    <row r="21" spans="1:4" x14ac:dyDescent="0.25">
      <c r="A21" s="59" t="s">
        <v>9</v>
      </c>
      <c r="B21" s="60">
        <v>204389.36</v>
      </c>
      <c r="C21" s="60">
        <v>484000</v>
      </c>
      <c r="D21" s="60">
        <v>436312.57</v>
      </c>
    </row>
    <row r="22" spans="1:4" x14ac:dyDescent="0.25">
      <c r="A22" s="57" t="s">
        <v>10</v>
      </c>
      <c r="B22" s="62">
        <f>SUM(B20:B21)</f>
        <v>1066362.43</v>
      </c>
      <c r="C22" s="62">
        <f>SUM(C20:C21)</f>
        <v>1650435</v>
      </c>
      <c r="D22" s="62">
        <f>SUM(D20:D21)</f>
        <v>1434437.19</v>
      </c>
    </row>
    <row r="23" spans="1:4" x14ac:dyDescent="0.25">
      <c r="A23" s="57" t="s">
        <v>11</v>
      </c>
      <c r="B23" s="62">
        <f>B19-B22</f>
        <v>76766.469999999972</v>
      </c>
      <c r="C23" s="62">
        <f>C19-C22</f>
        <v>94285</v>
      </c>
      <c r="D23" s="62">
        <f>D19-D22</f>
        <v>182730.55000000005</v>
      </c>
    </row>
    <row r="24" spans="1:4" ht="13.5" customHeight="1" x14ac:dyDescent="0.25">
      <c r="A24" s="187" t="s">
        <v>12</v>
      </c>
      <c r="B24" s="188"/>
      <c r="C24" s="188"/>
      <c r="D24" s="189"/>
    </row>
    <row r="25" spans="1:4" ht="30" customHeight="1" x14ac:dyDescent="0.25">
      <c r="A25" s="63" t="s">
        <v>13</v>
      </c>
      <c r="B25" s="60">
        <v>-172265.77</v>
      </c>
      <c r="C25" s="60">
        <v>0</v>
      </c>
      <c r="D25" s="153">
        <v>87231.25</v>
      </c>
    </row>
    <row r="26" spans="1:4" x14ac:dyDescent="0.25">
      <c r="A26" s="63" t="s">
        <v>14</v>
      </c>
      <c r="B26" s="60">
        <v>-95499.3</v>
      </c>
      <c r="C26" s="60"/>
      <c r="D26" s="60"/>
    </row>
    <row r="27" spans="1:4" x14ac:dyDescent="0.25">
      <c r="A27" s="190" t="s">
        <v>15</v>
      </c>
      <c r="B27" s="191"/>
      <c r="C27" s="191"/>
      <c r="D27" s="192"/>
    </row>
    <row r="28" spans="1:4" x14ac:dyDescent="0.25">
      <c r="A28" s="64" t="s">
        <v>202</v>
      </c>
      <c r="B28" s="60">
        <v>0</v>
      </c>
      <c r="C28" s="60">
        <v>0</v>
      </c>
      <c r="D28" s="60">
        <v>0</v>
      </c>
    </row>
    <row r="29" spans="1:4" x14ac:dyDescent="0.25">
      <c r="A29" s="61" t="s">
        <v>203</v>
      </c>
      <c r="B29" s="60">
        <v>0</v>
      </c>
      <c r="C29" s="60">
        <v>0</v>
      </c>
      <c r="D29" s="60">
        <v>0</v>
      </c>
    </row>
    <row r="30" spans="1:4" x14ac:dyDescent="0.25">
      <c r="A30" s="190" t="s">
        <v>16</v>
      </c>
      <c r="B30" s="191"/>
      <c r="C30" s="191"/>
      <c r="D30" s="192"/>
    </row>
    <row r="31" spans="1:4" ht="45" customHeight="1" x14ac:dyDescent="0.25">
      <c r="A31" s="65" t="s">
        <v>17</v>
      </c>
      <c r="B31" s="66">
        <v>-95499.3</v>
      </c>
      <c r="C31" s="66">
        <v>0</v>
      </c>
      <c r="D31" s="66">
        <v>0</v>
      </c>
    </row>
    <row r="32" spans="1:4" x14ac:dyDescent="0.25">
      <c r="A32" s="67"/>
      <c r="B32" s="68"/>
      <c r="C32" s="68"/>
      <c r="D32" s="68"/>
    </row>
    <row r="33" spans="1:7" x14ac:dyDescent="0.25">
      <c r="A33" s="154"/>
      <c r="B33" s="154"/>
      <c r="C33" s="154"/>
      <c r="D33" s="154"/>
      <c r="E33" s="154"/>
      <c r="F33" s="154"/>
      <c r="G33" s="154"/>
    </row>
    <row r="34" spans="1:7" ht="15.75" thickBot="1" x14ac:dyDescent="0.3">
      <c r="A34" s="69" t="s">
        <v>18</v>
      </c>
      <c r="B34" s="70"/>
      <c r="C34" s="71"/>
      <c r="D34" s="71"/>
      <c r="E34" s="71"/>
      <c r="F34" s="71"/>
      <c r="G34" s="71"/>
    </row>
    <row r="35" spans="1:7" ht="30.75" thickBot="1" x14ac:dyDescent="0.3">
      <c r="A35" s="72" t="s">
        <v>19</v>
      </c>
      <c r="B35" s="73" t="s">
        <v>20</v>
      </c>
      <c r="C35" s="74" t="s">
        <v>209</v>
      </c>
      <c r="D35" s="74" t="s">
        <v>221</v>
      </c>
      <c r="E35" s="74" t="s">
        <v>222</v>
      </c>
      <c r="F35" s="74" t="s">
        <v>198</v>
      </c>
      <c r="G35" s="74" t="s">
        <v>199</v>
      </c>
    </row>
    <row r="36" spans="1:7" ht="15.75" thickBot="1" x14ac:dyDescent="0.3">
      <c r="A36" s="75">
        <v>1</v>
      </c>
      <c r="B36" s="76">
        <v>2</v>
      </c>
      <c r="C36" s="77">
        <v>3</v>
      </c>
      <c r="D36" s="78">
        <v>4</v>
      </c>
      <c r="E36" s="78">
        <v>5</v>
      </c>
      <c r="F36" s="78">
        <v>6</v>
      </c>
      <c r="G36" s="78">
        <v>7</v>
      </c>
    </row>
    <row r="37" spans="1:7" ht="30.75" thickBot="1" x14ac:dyDescent="0.3">
      <c r="A37" s="79">
        <v>6</v>
      </c>
      <c r="B37" s="80" t="s">
        <v>26</v>
      </c>
      <c r="C37" s="81">
        <f>C38+C50+C62+C71+C84</f>
        <v>1091469.0000000002</v>
      </c>
      <c r="D37" s="81">
        <f>D38+D50+D62+D71+D84</f>
        <v>1617620</v>
      </c>
      <c r="E37" s="81">
        <f>E38+E50+E62+E71+E84</f>
        <v>1528147.4899999998</v>
      </c>
      <c r="F37" s="81">
        <f>E37/C37*100</f>
        <v>140.00832730934175</v>
      </c>
      <c r="G37" s="81">
        <f>E37/D37*100</f>
        <v>94.46887958853128</v>
      </c>
    </row>
    <row r="38" spans="1:7" ht="15.75" thickBot="1" x14ac:dyDescent="0.3">
      <c r="A38" s="42">
        <v>61</v>
      </c>
      <c r="B38" s="43" t="s">
        <v>27</v>
      </c>
      <c r="C38" s="44">
        <f>SUM(C39+C44+C47)</f>
        <v>280817.77999999997</v>
      </c>
      <c r="D38" s="44">
        <f>SUM(D39+D44+D47)</f>
        <v>381970</v>
      </c>
      <c r="E38" s="44">
        <f>E39+E44+E47</f>
        <v>373587.12000000005</v>
      </c>
      <c r="F38" s="44">
        <f t="shared" ref="F38:F97" si="0">E38/C38*100</f>
        <v>133.0354224721811</v>
      </c>
      <c r="G38" s="44">
        <f t="shared" ref="G38:G97" si="1">E38/D38*100</f>
        <v>97.805356441605369</v>
      </c>
    </row>
    <row r="39" spans="1:7" ht="30.75" thickBot="1" x14ac:dyDescent="0.3">
      <c r="A39" s="45">
        <v>611</v>
      </c>
      <c r="B39" s="46" t="s">
        <v>28</v>
      </c>
      <c r="C39" s="82">
        <f>C40+C41+C42+C43</f>
        <v>240956.71</v>
      </c>
      <c r="D39" s="47">
        <f>D40</f>
        <v>325000</v>
      </c>
      <c r="E39" s="47">
        <f>E40</f>
        <v>324842.09000000003</v>
      </c>
      <c r="F39" s="47">
        <f t="shared" si="0"/>
        <v>134.81346504108561</v>
      </c>
      <c r="G39" s="47">
        <f t="shared" si="1"/>
        <v>99.951412307692308</v>
      </c>
    </row>
    <row r="40" spans="1:7" ht="60.75" thickBot="1" x14ac:dyDescent="0.3">
      <c r="A40" s="51">
        <v>6111</v>
      </c>
      <c r="B40" s="52" t="s">
        <v>29</v>
      </c>
      <c r="C40" s="50">
        <v>240956.71</v>
      </c>
      <c r="D40" s="53">
        <v>325000</v>
      </c>
      <c r="E40" s="50">
        <v>324842.09000000003</v>
      </c>
      <c r="F40" s="54">
        <f t="shared" si="0"/>
        <v>134.81346504108561</v>
      </c>
      <c r="G40" s="54">
        <f t="shared" si="1"/>
        <v>99.951412307692308</v>
      </c>
    </row>
    <row r="41" spans="1:7" ht="30.75" thickBot="1" x14ac:dyDescent="0.3">
      <c r="A41" s="51">
        <v>6112</v>
      </c>
      <c r="B41" s="52" t="s">
        <v>213</v>
      </c>
      <c r="C41" s="50">
        <v>0</v>
      </c>
      <c r="D41" s="53">
        <v>0</v>
      </c>
      <c r="E41" s="50">
        <v>0</v>
      </c>
      <c r="F41" s="54">
        <v>0</v>
      </c>
      <c r="G41" s="54">
        <v>0</v>
      </c>
    </row>
    <row r="42" spans="1:7" ht="45.75" thickBot="1" x14ac:dyDescent="0.3">
      <c r="A42" s="51">
        <v>6115</v>
      </c>
      <c r="B42" s="52" t="s">
        <v>215</v>
      </c>
      <c r="C42" s="50">
        <v>0</v>
      </c>
      <c r="D42" s="53">
        <v>0</v>
      </c>
      <c r="E42" s="50">
        <v>0</v>
      </c>
      <c r="F42" s="54">
        <v>0</v>
      </c>
      <c r="G42" s="54">
        <v>0</v>
      </c>
    </row>
    <row r="43" spans="1:7" ht="30.75" thickBot="1" x14ac:dyDescent="0.3">
      <c r="A43" s="51">
        <v>6117</v>
      </c>
      <c r="B43" s="52" t="s">
        <v>216</v>
      </c>
      <c r="C43" s="50">
        <v>0</v>
      </c>
      <c r="D43" s="53">
        <v>0</v>
      </c>
      <c r="E43" s="50">
        <v>0</v>
      </c>
      <c r="F43" s="54">
        <v>0</v>
      </c>
      <c r="G43" s="54">
        <v>0</v>
      </c>
    </row>
    <row r="44" spans="1:7" ht="15.75" thickBot="1" x14ac:dyDescent="0.3">
      <c r="A44" s="45">
        <v>613</v>
      </c>
      <c r="B44" s="46" t="s">
        <v>30</v>
      </c>
      <c r="C44" s="47">
        <f>SUM(C45+C46)</f>
        <v>39749.660000000003</v>
      </c>
      <c r="D44" s="47">
        <f t="shared" ref="D44:E44" si="2">SUM(D45+D46)</f>
        <v>54570</v>
      </c>
      <c r="E44" s="47">
        <f t="shared" si="2"/>
        <v>48012.959999999999</v>
      </c>
      <c r="F44" s="47">
        <f t="shared" si="0"/>
        <v>120.78835391296427</v>
      </c>
      <c r="G44" s="47">
        <f t="shared" si="1"/>
        <v>87.984167124793842</v>
      </c>
    </row>
    <row r="45" spans="1:7" ht="45.75" thickBot="1" x14ac:dyDescent="0.3">
      <c r="A45" s="51">
        <v>6131</v>
      </c>
      <c r="B45" s="52" t="s">
        <v>72</v>
      </c>
      <c r="C45" s="50">
        <v>0</v>
      </c>
      <c r="D45" s="53">
        <v>570</v>
      </c>
      <c r="E45" s="50">
        <v>221.1</v>
      </c>
      <c r="F45" s="50">
        <v>0</v>
      </c>
      <c r="G45" s="50">
        <f t="shared" si="1"/>
        <v>38.78947368421052</v>
      </c>
    </row>
    <row r="46" spans="1:7" ht="30.75" thickBot="1" x14ac:dyDescent="0.3">
      <c r="A46" s="51">
        <v>6134</v>
      </c>
      <c r="B46" s="52" t="s">
        <v>73</v>
      </c>
      <c r="C46" s="50">
        <v>39749.660000000003</v>
      </c>
      <c r="D46" s="53">
        <v>54000</v>
      </c>
      <c r="E46" s="50">
        <v>47791.86</v>
      </c>
      <c r="F46" s="50">
        <f t="shared" si="0"/>
        <v>120.23212274016934</v>
      </c>
      <c r="G46" s="50">
        <f t="shared" si="1"/>
        <v>88.50344444444444</v>
      </c>
    </row>
    <row r="47" spans="1:7" ht="30.75" thickBot="1" x14ac:dyDescent="0.3">
      <c r="A47" s="45">
        <v>614</v>
      </c>
      <c r="B47" s="46" t="s">
        <v>32</v>
      </c>
      <c r="C47" s="47">
        <f>SUM(C49+C48)</f>
        <v>111.41</v>
      </c>
      <c r="D47" s="47">
        <f t="shared" ref="D47:E47" si="3">SUM(D49+D48)</f>
        <v>2400</v>
      </c>
      <c r="E47" s="47">
        <f t="shared" si="3"/>
        <v>732.07</v>
      </c>
      <c r="F47" s="47">
        <v>0</v>
      </c>
      <c r="G47" s="47">
        <f t="shared" si="1"/>
        <v>30.502916666666668</v>
      </c>
    </row>
    <row r="48" spans="1:7" ht="15.75" thickBot="1" x14ac:dyDescent="0.3">
      <c r="A48" s="51">
        <v>6142</v>
      </c>
      <c r="B48" s="52" t="s">
        <v>33</v>
      </c>
      <c r="C48" s="53">
        <v>111.41</v>
      </c>
      <c r="D48" s="53">
        <v>2000</v>
      </c>
      <c r="E48" s="53">
        <v>732.07</v>
      </c>
      <c r="F48" s="50">
        <v>0</v>
      </c>
      <c r="G48" s="50">
        <f t="shared" si="1"/>
        <v>36.603499999999997</v>
      </c>
    </row>
    <row r="49" spans="1:7" ht="60.75" thickBot="1" x14ac:dyDescent="0.3">
      <c r="A49" s="51">
        <v>6145</v>
      </c>
      <c r="B49" s="52" t="s">
        <v>34</v>
      </c>
      <c r="C49" s="50">
        <v>0</v>
      </c>
      <c r="D49" s="53">
        <v>400</v>
      </c>
      <c r="E49" s="50">
        <v>0</v>
      </c>
      <c r="F49" s="50">
        <v>0</v>
      </c>
      <c r="G49" s="50">
        <f t="shared" si="1"/>
        <v>0</v>
      </c>
    </row>
    <row r="50" spans="1:7" ht="75.75" thickBot="1" x14ac:dyDescent="0.3">
      <c r="A50" s="42">
        <v>63</v>
      </c>
      <c r="B50" s="43" t="s">
        <v>35</v>
      </c>
      <c r="C50" s="44">
        <f>SUM(C51+C54+C57+C59)</f>
        <v>703174.8</v>
      </c>
      <c r="D50" s="44">
        <f t="shared" ref="D50:E50" si="4">SUM(D51+D54+D57+D59)</f>
        <v>981900</v>
      </c>
      <c r="E50" s="44">
        <f t="shared" si="4"/>
        <v>897289.85999999987</v>
      </c>
      <c r="F50" s="44">
        <f t="shared" si="0"/>
        <v>127.60551999303726</v>
      </c>
      <c r="G50" s="44">
        <f t="shared" si="1"/>
        <v>91.383018637335766</v>
      </c>
    </row>
    <row r="51" spans="1:7" ht="60.75" thickBot="1" x14ac:dyDescent="0.3">
      <c r="A51" s="45">
        <v>632</v>
      </c>
      <c r="B51" s="46" t="s">
        <v>78</v>
      </c>
      <c r="C51" s="47">
        <f>SUM(C52:C53)</f>
        <v>0</v>
      </c>
      <c r="D51" s="47">
        <f>D52+D53</f>
        <v>13500</v>
      </c>
      <c r="E51" s="47">
        <f>E52+E53</f>
        <v>0</v>
      </c>
      <c r="F51" s="47">
        <v>0</v>
      </c>
      <c r="G51" s="47">
        <f t="shared" si="1"/>
        <v>0</v>
      </c>
    </row>
    <row r="52" spans="1:7" ht="30.75" thickBot="1" x14ac:dyDescent="0.3">
      <c r="A52" s="48">
        <v>6323</v>
      </c>
      <c r="B52" s="49" t="s">
        <v>80</v>
      </c>
      <c r="C52" s="50">
        <v>0</v>
      </c>
      <c r="D52" s="50">
        <v>13500</v>
      </c>
      <c r="E52" s="50">
        <v>0</v>
      </c>
      <c r="F52" s="50">
        <v>0</v>
      </c>
      <c r="G52" s="50">
        <f t="shared" si="1"/>
        <v>0</v>
      </c>
    </row>
    <row r="53" spans="1:7" ht="30.75" thickBot="1" x14ac:dyDescent="0.3">
      <c r="A53" s="48">
        <v>6324</v>
      </c>
      <c r="B53" s="49" t="s">
        <v>79</v>
      </c>
      <c r="C53" s="50">
        <v>0</v>
      </c>
      <c r="D53" s="50">
        <v>0</v>
      </c>
      <c r="E53" s="50">
        <v>0</v>
      </c>
      <c r="F53" s="50">
        <v>0</v>
      </c>
      <c r="G53" s="50">
        <v>0</v>
      </c>
    </row>
    <row r="54" spans="1:7" ht="30.75" thickBot="1" x14ac:dyDescent="0.3">
      <c r="A54" s="45">
        <v>633</v>
      </c>
      <c r="B54" s="46" t="s">
        <v>36</v>
      </c>
      <c r="C54" s="47">
        <f>C55+C56</f>
        <v>569104.66</v>
      </c>
      <c r="D54" s="47">
        <f t="shared" ref="D54:E54" si="5">SUM(D55+D56)</f>
        <v>673400</v>
      </c>
      <c r="E54" s="47">
        <f t="shared" si="5"/>
        <v>610595.14999999991</v>
      </c>
      <c r="F54" s="47">
        <f t="shared" si="0"/>
        <v>107.29048502256155</v>
      </c>
      <c r="G54" s="47">
        <f t="shared" si="1"/>
        <v>90.673470448470439</v>
      </c>
    </row>
    <row r="55" spans="1:7" ht="30.75" thickBot="1" x14ac:dyDescent="0.3">
      <c r="A55" s="51">
        <v>6331</v>
      </c>
      <c r="B55" s="52" t="s">
        <v>37</v>
      </c>
      <c r="C55" s="53">
        <v>398748.26</v>
      </c>
      <c r="D55" s="53">
        <v>473400</v>
      </c>
      <c r="E55" s="53">
        <v>435612.85</v>
      </c>
      <c r="F55" s="54">
        <f t="shared" si="0"/>
        <v>109.24507858667521</v>
      </c>
      <c r="G55" s="54">
        <f t="shared" si="1"/>
        <v>92.017923531896912</v>
      </c>
    </row>
    <row r="56" spans="1:7" ht="30.75" thickBot="1" x14ac:dyDescent="0.3">
      <c r="A56" s="51">
        <v>6332</v>
      </c>
      <c r="B56" s="52" t="s">
        <v>38</v>
      </c>
      <c r="C56" s="53">
        <v>170356.4</v>
      </c>
      <c r="D56" s="53">
        <v>200000</v>
      </c>
      <c r="E56" s="53">
        <v>174982.3</v>
      </c>
      <c r="F56" s="54">
        <v>0</v>
      </c>
      <c r="G56" s="54">
        <f t="shared" si="1"/>
        <v>87.49114999999999</v>
      </c>
    </row>
    <row r="57" spans="1:7" ht="45.75" thickBot="1" x14ac:dyDescent="0.3">
      <c r="A57" s="45">
        <v>634</v>
      </c>
      <c r="B57" s="46" t="s">
        <v>39</v>
      </c>
      <c r="C57" s="47">
        <f>C58</f>
        <v>10101.959999999999</v>
      </c>
      <c r="D57" s="47">
        <f>D58</f>
        <v>15000</v>
      </c>
      <c r="E57" s="47">
        <f>E58</f>
        <v>14989.75</v>
      </c>
      <c r="F57" s="47">
        <f t="shared" si="0"/>
        <v>148.38457091495115</v>
      </c>
      <c r="G57" s="47">
        <f t="shared" si="1"/>
        <v>99.931666666666658</v>
      </c>
    </row>
    <row r="58" spans="1:7" ht="60.75" thickBot="1" x14ac:dyDescent="0.3">
      <c r="A58" s="51">
        <v>6341</v>
      </c>
      <c r="B58" s="52" t="s">
        <v>40</v>
      </c>
      <c r="C58" s="53">
        <v>10101.959999999999</v>
      </c>
      <c r="D58" s="53">
        <v>15000</v>
      </c>
      <c r="E58" s="53">
        <v>14989.75</v>
      </c>
      <c r="F58" s="54">
        <f t="shared" si="0"/>
        <v>148.38457091495115</v>
      </c>
      <c r="G58" s="54">
        <f t="shared" si="1"/>
        <v>99.931666666666658</v>
      </c>
    </row>
    <row r="59" spans="1:7" ht="45.75" thickBot="1" x14ac:dyDescent="0.3">
      <c r="A59" s="45">
        <v>638</v>
      </c>
      <c r="B59" s="46" t="s">
        <v>42</v>
      </c>
      <c r="C59" s="47">
        <f>C60+C61</f>
        <v>123968.18</v>
      </c>
      <c r="D59" s="47">
        <f t="shared" ref="D59:E59" si="6">SUM(D60)</f>
        <v>280000</v>
      </c>
      <c r="E59" s="47">
        <f t="shared" si="6"/>
        <v>271704.96000000002</v>
      </c>
      <c r="F59" s="47">
        <v>0</v>
      </c>
      <c r="G59" s="47">
        <f t="shared" si="1"/>
        <v>97.037485714285722</v>
      </c>
    </row>
    <row r="60" spans="1:7" ht="60.75" thickBot="1" x14ac:dyDescent="0.3">
      <c r="A60" s="51">
        <v>6381</v>
      </c>
      <c r="B60" s="52" t="s">
        <v>43</v>
      </c>
      <c r="C60" s="53">
        <v>123968.18</v>
      </c>
      <c r="D60" s="53">
        <v>280000</v>
      </c>
      <c r="E60" s="53">
        <v>271704.96000000002</v>
      </c>
      <c r="F60" s="54">
        <v>0</v>
      </c>
      <c r="G60" s="54">
        <f t="shared" si="1"/>
        <v>97.037485714285722</v>
      </c>
    </row>
    <row r="61" spans="1:7" ht="30.75" thickBot="1" x14ac:dyDescent="0.3">
      <c r="A61" s="51">
        <v>6382</v>
      </c>
      <c r="B61" s="52" t="s">
        <v>214</v>
      </c>
      <c r="C61" s="53">
        <v>0</v>
      </c>
      <c r="D61" s="53">
        <v>0</v>
      </c>
      <c r="E61" s="53">
        <v>0</v>
      </c>
      <c r="F61" s="54"/>
      <c r="G61" s="54">
        <v>0</v>
      </c>
    </row>
    <row r="62" spans="1:7" ht="30.75" thickBot="1" x14ac:dyDescent="0.3">
      <c r="A62" s="42">
        <v>64</v>
      </c>
      <c r="B62" s="43" t="s">
        <v>45</v>
      </c>
      <c r="C62" s="44">
        <f>SUM(C63+C66)</f>
        <v>58880.570000000007</v>
      </c>
      <c r="D62" s="44">
        <f t="shared" ref="D62:E62" si="7">SUM(D63+D66)</f>
        <v>66210</v>
      </c>
      <c r="E62" s="44">
        <f t="shared" si="7"/>
        <v>80738.139999999985</v>
      </c>
      <c r="F62" s="44">
        <f t="shared" si="0"/>
        <v>137.12187229165747</v>
      </c>
      <c r="G62" s="44">
        <f t="shared" si="1"/>
        <v>121.94251623621808</v>
      </c>
    </row>
    <row r="63" spans="1:7" ht="45.75" thickBot="1" x14ac:dyDescent="0.3">
      <c r="A63" s="45">
        <v>641</v>
      </c>
      <c r="B63" s="46" t="s">
        <v>46</v>
      </c>
      <c r="C63" s="47">
        <f>SUM(C64+C65)</f>
        <v>6.3</v>
      </c>
      <c r="D63" s="47">
        <f t="shared" ref="D63:E63" si="8">SUM(D64+D65)</f>
        <v>1040</v>
      </c>
      <c r="E63" s="47">
        <f t="shared" si="8"/>
        <v>404.15</v>
      </c>
      <c r="F63" s="47">
        <f t="shared" si="0"/>
        <v>6415.0793650793648</v>
      </c>
      <c r="G63" s="47">
        <f t="shared" si="1"/>
        <v>38.86057692307692</v>
      </c>
    </row>
    <row r="64" spans="1:7" ht="60.75" thickBot="1" x14ac:dyDescent="0.3">
      <c r="A64" s="51">
        <v>6413</v>
      </c>
      <c r="B64" s="52" t="s">
        <v>47</v>
      </c>
      <c r="C64" s="53">
        <v>6.3</v>
      </c>
      <c r="D64" s="53">
        <v>540</v>
      </c>
      <c r="E64" s="53">
        <v>67.69</v>
      </c>
      <c r="F64" s="54">
        <f t="shared" si="0"/>
        <v>1074.4444444444443</v>
      </c>
      <c r="G64" s="54">
        <f t="shared" si="1"/>
        <v>12.535185185185185</v>
      </c>
    </row>
    <row r="65" spans="1:7" ht="30.75" thickBot="1" x14ac:dyDescent="0.3">
      <c r="A65" s="51">
        <v>6414</v>
      </c>
      <c r="B65" s="52" t="s">
        <v>48</v>
      </c>
      <c r="C65" s="53">
        <v>0</v>
      </c>
      <c r="D65" s="53">
        <v>500</v>
      </c>
      <c r="E65" s="53">
        <v>336.46</v>
      </c>
      <c r="F65" s="54">
        <v>0</v>
      </c>
      <c r="G65" s="54">
        <f t="shared" si="1"/>
        <v>67.292000000000002</v>
      </c>
    </row>
    <row r="66" spans="1:7" ht="45.75" thickBot="1" x14ac:dyDescent="0.3">
      <c r="A66" s="45">
        <v>642</v>
      </c>
      <c r="B66" s="46" t="s">
        <v>49</v>
      </c>
      <c r="C66" s="47">
        <f>SUM(C67+C68+C69+C70)</f>
        <v>58874.270000000004</v>
      </c>
      <c r="D66" s="47">
        <f t="shared" ref="D66:E66" si="9">SUM(D67+D68+D69+D70)</f>
        <v>65170</v>
      </c>
      <c r="E66" s="47">
        <f t="shared" si="9"/>
        <v>80333.989999999991</v>
      </c>
      <c r="F66" s="47">
        <f t="shared" si="0"/>
        <v>136.45008252331618</v>
      </c>
      <c r="G66" s="47">
        <f t="shared" si="1"/>
        <v>123.26835967469694</v>
      </c>
    </row>
    <row r="67" spans="1:7" ht="30.75" thickBot="1" x14ac:dyDescent="0.3">
      <c r="A67" s="51">
        <v>6421</v>
      </c>
      <c r="B67" s="52" t="s">
        <v>50</v>
      </c>
      <c r="C67" s="53">
        <v>25230.86</v>
      </c>
      <c r="D67" s="53">
        <v>22500</v>
      </c>
      <c r="E67" s="53">
        <v>17273.349999999999</v>
      </c>
      <c r="F67" s="54">
        <f t="shared" si="0"/>
        <v>68.461201877383488</v>
      </c>
      <c r="G67" s="54">
        <f t="shared" si="1"/>
        <v>76.770444444444436</v>
      </c>
    </row>
    <row r="68" spans="1:7" ht="45.75" thickBot="1" x14ac:dyDescent="0.3">
      <c r="A68" s="51">
        <v>6422</v>
      </c>
      <c r="B68" s="52" t="s">
        <v>51</v>
      </c>
      <c r="C68" s="53">
        <v>33643.410000000003</v>
      </c>
      <c r="D68" s="53">
        <v>42000</v>
      </c>
      <c r="E68" s="53">
        <v>63049.74</v>
      </c>
      <c r="F68" s="54">
        <f t="shared" si="0"/>
        <v>187.40591396650933</v>
      </c>
      <c r="G68" s="54">
        <f t="shared" si="1"/>
        <v>150.11842857142855</v>
      </c>
    </row>
    <row r="69" spans="1:7" ht="45.75" thickBot="1" x14ac:dyDescent="0.3">
      <c r="A69" s="51">
        <v>6423</v>
      </c>
      <c r="B69" s="52" t="s">
        <v>52</v>
      </c>
      <c r="C69" s="53">
        <v>0</v>
      </c>
      <c r="D69" s="53">
        <v>270</v>
      </c>
      <c r="E69" s="53">
        <v>0</v>
      </c>
      <c r="F69" s="54">
        <v>0</v>
      </c>
      <c r="G69" s="54">
        <f t="shared" si="1"/>
        <v>0</v>
      </c>
    </row>
    <row r="70" spans="1:7" ht="45.75" thickBot="1" x14ac:dyDescent="0.3">
      <c r="A70" s="51">
        <v>6429</v>
      </c>
      <c r="B70" s="52" t="s">
        <v>52</v>
      </c>
      <c r="C70" s="53">
        <v>0</v>
      </c>
      <c r="D70" s="53">
        <v>400</v>
      </c>
      <c r="E70" s="53">
        <v>10.9</v>
      </c>
      <c r="F70" s="54">
        <v>0</v>
      </c>
      <c r="G70" s="54">
        <f t="shared" si="1"/>
        <v>2.7250000000000001</v>
      </c>
    </row>
    <row r="71" spans="1:7" ht="75.75" thickBot="1" x14ac:dyDescent="0.3">
      <c r="A71" s="42">
        <v>65</v>
      </c>
      <c r="B71" s="43" t="s">
        <v>53</v>
      </c>
      <c r="C71" s="44">
        <f>SUM(C72+C76+C81)</f>
        <v>48595.850000000006</v>
      </c>
      <c r="D71" s="44">
        <f t="shared" ref="D71" si="10">SUM(D72+D76+D81)</f>
        <v>187540</v>
      </c>
      <c r="E71" s="44">
        <f>SUM(E72+E76+E81)</f>
        <v>176532.37</v>
      </c>
      <c r="F71" s="44">
        <f t="shared" si="0"/>
        <v>363.26634887546976</v>
      </c>
      <c r="G71" s="44">
        <f t="shared" si="1"/>
        <v>94.13051615655327</v>
      </c>
    </row>
    <row r="72" spans="1:7" ht="45.75" thickBot="1" x14ac:dyDescent="0.3">
      <c r="A72" s="45">
        <v>651</v>
      </c>
      <c r="B72" s="46" t="s">
        <v>54</v>
      </c>
      <c r="C72" s="47">
        <f>SUM(C73+C74+C75)</f>
        <v>17409.560000000001</v>
      </c>
      <c r="D72" s="47">
        <f t="shared" ref="D72:E72" si="11">SUM(D73+D74+D75)</f>
        <v>165400</v>
      </c>
      <c r="E72" s="47">
        <f t="shared" si="11"/>
        <v>153080.36000000002</v>
      </c>
      <c r="F72" s="47">
        <f t="shared" si="0"/>
        <v>879.28908025245903</v>
      </c>
      <c r="G72" s="47">
        <f t="shared" si="1"/>
        <v>92.551608222490941</v>
      </c>
    </row>
    <row r="73" spans="1:7" ht="60.75" thickBot="1" x14ac:dyDescent="0.3">
      <c r="A73" s="51">
        <v>6512</v>
      </c>
      <c r="B73" s="52" t="s">
        <v>55</v>
      </c>
      <c r="C73" s="53">
        <v>3323.2</v>
      </c>
      <c r="D73" s="53">
        <v>3400</v>
      </c>
      <c r="E73" s="53">
        <v>2122.6999999999998</v>
      </c>
      <c r="F73" s="54">
        <f t="shared" si="0"/>
        <v>63.875180548868556</v>
      </c>
      <c r="G73" s="54">
        <f t="shared" si="1"/>
        <v>62.432352941176461</v>
      </c>
    </row>
    <row r="74" spans="1:7" ht="30.75" thickBot="1" x14ac:dyDescent="0.3">
      <c r="A74" s="51">
        <v>6513</v>
      </c>
      <c r="B74" s="52" t="s">
        <v>56</v>
      </c>
      <c r="C74" s="53">
        <v>0</v>
      </c>
      <c r="D74" s="53">
        <v>2000</v>
      </c>
      <c r="E74" s="53">
        <v>0</v>
      </c>
      <c r="F74" s="54">
        <v>0</v>
      </c>
      <c r="G74" s="54">
        <f t="shared" si="1"/>
        <v>0</v>
      </c>
    </row>
    <row r="75" spans="1:7" ht="30.75" thickBot="1" x14ac:dyDescent="0.3">
      <c r="A75" s="51">
        <v>6514</v>
      </c>
      <c r="B75" s="52" t="s">
        <v>74</v>
      </c>
      <c r="C75" s="53">
        <v>14086.36</v>
      </c>
      <c r="D75" s="53">
        <v>160000</v>
      </c>
      <c r="E75" s="53">
        <v>150957.66</v>
      </c>
      <c r="F75" s="54">
        <f t="shared" si="0"/>
        <v>1071.6583986210774</v>
      </c>
      <c r="G75" s="54">
        <f t="shared" si="1"/>
        <v>94.348537500000006</v>
      </c>
    </row>
    <row r="76" spans="1:7" ht="45.75" thickBot="1" x14ac:dyDescent="0.3">
      <c r="A76" s="45">
        <v>652</v>
      </c>
      <c r="B76" s="46" t="s">
        <v>57</v>
      </c>
      <c r="C76" s="47">
        <f>SUM(C77:C80)</f>
        <v>3101.91</v>
      </c>
      <c r="D76" s="47">
        <f>SUM(D77:D80)</f>
        <v>2140</v>
      </c>
      <c r="E76" s="47">
        <f>SUM(E77:E80)</f>
        <v>1761.68</v>
      </c>
      <c r="F76" s="47">
        <f t="shared" si="0"/>
        <v>56.793395037251251</v>
      </c>
      <c r="G76" s="47">
        <f t="shared" si="1"/>
        <v>82.321495327102809</v>
      </c>
    </row>
    <row r="77" spans="1:7" ht="30.75" thickBot="1" x14ac:dyDescent="0.3">
      <c r="A77" s="51">
        <v>6522</v>
      </c>
      <c r="B77" s="52" t="s">
        <v>75</v>
      </c>
      <c r="C77" s="53">
        <v>8.31</v>
      </c>
      <c r="D77" s="53">
        <v>140</v>
      </c>
      <c r="E77" s="53">
        <v>31.99</v>
      </c>
      <c r="F77" s="54">
        <f t="shared" si="0"/>
        <v>384.9578820697954</v>
      </c>
      <c r="G77" s="54">
        <f t="shared" si="1"/>
        <v>22.849999999999998</v>
      </c>
    </row>
    <row r="78" spans="1:7" ht="15.75" thickBot="1" x14ac:dyDescent="0.3">
      <c r="A78" s="51">
        <v>6524</v>
      </c>
      <c r="B78" s="52" t="s">
        <v>59</v>
      </c>
      <c r="C78" s="53">
        <v>0</v>
      </c>
      <c r="D78" s="53">
        <v>0</v>
      </c>
      <c r="E78" s="53">
        <v>0</v>
      </c>
      <c r="F78" s="54">
        <v>0</v>
      </c>
      <c r="G78" s="54">
        <v>0</v>
      </c>
    </row>
    <row r="79" spans="1:7" ht="45.75" thickBot="1" x14ac:dyDescent="0.3">
      <c r="A79" s="51">
        <v>6526</v>
      </c>
      <c r="B79" s="52" t="s">
        <v>60</v>
      </c>
      <c r="C79" s="53">
        <v>3093.6</v>
      </c>
      <c r="D79" s="53">
        <v>2000</v>
      </c>
      <c r="E79" s="53">
        <v>1729.69</v>
      </c>
      <c r="F79" s="54">
        <v>0</v>
      </c>
      <c r="G79" s="54">
        <f t="shared" si="1"/>
        <v>86.484499999999997</v>
      </c>
    </row>
    <row r="80" spans="1:7" ht="45.75" thickBot="1" x14ac:dyDescent="0.3">
      <c r="A80" s="51">
        <v>6527</v>
      </c>
      <c r="B80" s="52" t="s">
        <v>206</v>
      </c>
      <c r="C80" s="53">
        <v>0</v>
      </c>
      <c r="D80" s="53">
        <v>0</v>
      </c>
      <c r="E80" s="53">
        <v>0</v>
      </c>
      <c r="F80" s="54">
        <v>0</v>
      </c>
      <c r="G80" s="54">
        <v>0</v>
      </c>
    </row>
    <row r="81" spans="1:13" ht="45.75" thickBot="1" x14ac:dyDescent="0.3">
      <c r="A81" s="45">
        <v>653</v>
      </c>
      <c r="B81" s="46" t="s">
        <v>61</v>
      </c>
      <c r="C81" s="47">
        <f>SUM(C82+C83)</f>
        <v>28084.38</v>
      </c>
      <c r="D81" s="47">
        <f t="shared" ref="D81:E81" si="12">SUM(D82+D83)</f>
        <v>20000</v>
      </c>
      <c r="E81" s="47">
        <f t="shared" si="12"/>
        <v>21690.33</v>
      </c>
      <c r="F81" s="47">
        <f t="shared" si="0"/>
        <v>77.232717973478501</v>
      </c>
      <c r="G81" s="47">
        <f t="shared" si="1"/>
        <v>108.45165000000001</v>
      </c>
    </row>
    <row r="82" spans="1:13" ht="30.75" thickBot="1" x14ac:dyDescent="0.3">
      <c r="A82" s="51">
        <v>6531</v>
      </c>
      <c r="B82" s="52" t="s">
        <v>62</v>
      </c>
      <c r="C82" s="53">
        <v>3571.98</v>
      </c>
      <c r="D82" s="53">
        <v>0</v>
      </c>
      <c r="E82" s="53">
        <v>0</v>
      </c>
      <c r="F82" s="54">
        <v>0</v>
      </c>
      <c r="G82" s="54">
        <v>0</v>
      </c>
    </row>
    <row r="83" spans="1:13" ht="30.75" thickBot="1" x14ac:dyDescent="0.3">
      <c r="A83" s="51">
        <v>6532</v>
      </c>
      <c r="B83" s="52" t="s">
        <v>63</v>
      </c>
      <c r="C83" s="53">
        <v>24512.400000000001</v>
      </c>
      <c r="D83" s="53">
        <v>20000</v>
      </c>
      <c r="E83" s="53">
        <v>21690.33</v>
      </c>
      <c r="F83" s="54">
        <f t="shared" si="0"/>
        <v>88.487173838547022</v>
      </c>
      <c r="G83" s="54">
        <f t="shared" si="1"/>
        <v>108.45165000000001</v>
      </c>
    </row>
    <row r="84" spans="1:13" ht="15.75" thickBot="1" x14ac:dyDescent="0.3">
      <c r="A84" s="42">
        <v>66</v>
      </c>
      <c r="B84" s="43" t="s">
        <v>64</v>
      </c>
      <c r="C84" s="44">
        <f>C85</f>
        <v>0</v>
      </c>
      <c r="D84" s="44">
        <f t="shared" ref="D84" si="13">SUM(D85+D87)</f>
        <v>0</v>
      </c>
      <c r="E84" s="44">
        <f>E85</f>
        <v>0</v>
      </c>
      <c r="F84" s="44">
        <v>0</v>
      </c>
      <c r="G84" s="44">
        <v>0</v>
      </c>
    </row>
    <row r="85" spans="1:13" ht="15.75" thickBot="1" x14ac:dyDescent="0.3">
      <c r="A85" s="45">
        <v>662</v>
      </c>
      <c r="B85" s="46" t="s">
        <v>76</v>
      </c>
      <c r="C85" s="47">
        <f>SUM(C86)</f>
        <v>0</v>
      </c>
      <c r="D85" s="47">
        <f t="shared" ref="D85:E85" si="14">SUM(D86)</f>
        <v>0</v>
      </c>
      <c r="E85" s="47">
        <f t="shared" si="14"/>
        <v>0</v>
      </c>
      <c r="F85" s="47">
        <v>0</v>
      </c>
      <c r="G85" s="47">
        <v>0</v>
      </c>
    </row>
    <row r="86" spans="1:13" ht="45.75" thickBot="1" x14ac:dyDescent="0.3">
      <c r="A86" s="51">
        <v>6627</v>
      </c>
      <c r="B86" s="52" t="s">
        <v>77</v>
      </c>
      <c r="C86" s="53">
        <v>0</v>
      </c>
      <c r="D86" s="53">
        <v>0</v>
      </c>
      <c r="E86" s="53">
        <v>0</v>
      </c>
      <c r="F86" s="54">
        <v>0</v>
      </c>
      <c r="G86" s="54">
        <v>0</v>
      </c>
    </row>
    <row r="87" spans="1:13" ht="15.75" thickBot="1" x14ac:dyDescent="0.3">
      <c r="A87" s="45">
        <v>67</v>
      </c>
      <c r="B87" s="46" t="s">
        <v>64</v>
      </c>
      <c r="C87" s="47">
        <v>0</v>
      </c>
      <c r="D87" s="47">
        <f>D88</f>
        <v>0</v>
      </c>
      <c r="E87" s="47">
        <v>0</v>
      </c>
      <c r="F87" s="47">
        <v>0</v>
      </c>
      <c r="G87" s="47">
        <v>0</v>
      </c>
      <c r="M87" s="83"/>
    </row>
    <row r="88" spans="1:13" ht="15.75" thickBot="1" x14ac:dyDescent="0.3">
      <c r="A88" s="45">
        <v>673</v>
      </c>
      <c r="B88" s="46" t="s">
        <v>64</v>
      </c>
      <c r="C88" s="47">
        <v>0</v>
      </c>
      <c r="D88" s="47">
        <f>D89</f>
        <v>0</v>
      </c>
      <c r="E88" s="47">
        <v>0</v>
      </c>
      <c r="F88" s="47"/>
      <c r="G88" s="47">
        <v>0</v>
      </c>
      <c r="M88" s="83"/>
    </row>
    <row r="89" spans="1:13" ht="60.75" thickBot="1" x14ac:dyDescent="0.3">
      <c r="A89" s="55">
        <v>6731</v>
      </c>
      <c r="B89" s="56" t="s">
        <v>210</v>
      </c>
      <c r="C89" s="54">
        <v>0</v>
      </c>
      <c r="D89" s="54">
        <v>0</v>
      </c>
      <c r="E89" s="54">
        <v>0</v>
      </c>
      <c r="F89" s="54">
        <v>0</v>
      </c>
      <c r="G89" s="54">
        <v>0</v>
      </c>
      <c r="M89" s="83"/>
    </row>
    <row r="90" spans="1:13" ht="45.75" thickBot="1" x14ac:dyDescent="0.3">
      <c r="A90" s="79">
        <v>7</v>
      </c>
      <c r="B90" s="80" t="s">
        <v>67</v>
      </c>
      <c r="C90" s="81">
        <f t="shared" ref="C90:E91" si="15">C91</f>
        <v>51659.9</v>
      </c>
      <c r="D90" s="81">
        <f t="shared" si="15"/>
        <v>127100</v>
      </c>
      <c r="E90" s="81">
        <f t="shared" si="15"/>
        <v>89020.25</v>
      </c>
      <c r="F90" s="81">
        <f t="shared" si="0"/>
        <v>172.31982640307083</v>
      </c>
      <c r="G90" s="81">
        <f t="shared" si="1"/>
        <v>70.039535798583799</v>
      </c>
    </row>
    <row r="91" spans="1:13" ht="60.75" thickBot="1" x14ac:dyDescent="0.3">
      <c r="A91" s="42">
        <v>71</v>
      </c>
      <c r="B91" s="43" t="s">
        <v>68</v>
      </c>
      <c r="C91" s="44">
        <f t="shared" si="15"/>
        <v>51659.9</v>
      </c>
      <c r="D91" s="44">
        <f t="shared" si="15"/>
        <v>127100</v>
      </c>
      <c r="E91" s="44">
        <f t="shared" si="15"/>
        <v>89020.25</v>
      </c>
      <c r="F91" s="44">
        <f t="shared" si="0"/>
        <v>172.31982640307083</v>
      </c>
      <c r="G91" s="44">
        <f t="shared" si="1"/>
        <v>70.039535798583799</v>
      </c>
    </row>
    <row r="92" spans="1:13" ht="90.75" thickBot="1" x14ac:dyDescent="0.3">
      <c r="A92" s="45">
        <v>711</v>
      </c>
      <c r="B92" s="46" t="s">
        <v>69</v>
      </c>
      <c r="C92" s="47">
        <f>SUM(C93)</f>
        <v>51659.9</v>
      </c>
      <c r="D92" s="47">
        <f t="shared" ref="D92:E92" si="16">SUM(D93)</f>
        <v>127100</v>
      </c>
      <c r="E92" s="47">
        <f t="shared" si="16"/>
        <v>89020.25</v>
      </c>
      <c r="F92" s="47">
        <f t="shared" si="0"/>
        <v>172.31982640307083</v>
      </c>
      <c r="G92" s="47">
        <f t="shared" si="1"/>
        <v>70.039535798583799</v>
      </c>
    </row>
    <row r="93" spans="1:13" ht="15.75" thickBot="1" x14ac:dyDescent="0.3">
      <c r="A93" s="51">
        <v>7111</v>
      </c>
      <c r="B93" s="52" t="s">
        <v>70</v>
      </c>
      <c r="C93" s="53">
        <v>51659.9</v>
      </c>
      <c r="D93" s="53">
        <v>127100</v>
      </c>
      <c r="E93" s="53">
        <v>89020.25</v>
      </c>
      <c r="F93" s="54">
        <f t="shared" si="0"/>
        <v>172.31982640307083</v>
      </c>
      <c r="G93" s="54">
        <f t="shared" si="1"/>
        <v>70.039535798583799</v>
      </c>
    </row>
    <row r="94" spans="1:13" ht="75.75" thickBot="1" x14ac:dyDescent="0.3">
      <c r="A94" s="42">
        <v>72</v>
      </c>
      <c r="B94" s="43" t="s">
        <v>84</v>
      </c>
      <c r="C94" s="44">
        <f t="shared" ref="C94:E95" si="17">C95</f>
        <v>0</v>
      </c>
      <c r="D94" s="44">
        <f t="shared" si="17"/>
        <v>0</v>
      </c>
      <c r="E94" s="44">
        <f t="shared" si="17"/>
        <v>0</v>
      </c>
      <c r="F94" s="44">
        <v>0</v>
      </c>
      <c r="G94" s="44">
        <v>0</v>
      </c>
    </row>
    <row r="95" spans="1:13" ht="45.75" thickBot="1" x14ac:dyDescent="0.3">
      <c r="A95" s="45">
        <v>723</v>
      </c>
      <c r="B95" s="46" t="s">
        <v>82</v>
      </c>
      <c r="C95" s="47">
        <f t="shared" si="17"/>
        <v>0</v>
      </c>
      <c r="D95" s="47">
        <f t="shared" si="17"/>
        <v>0</v>
      </c>
      <c r="E95" s="47">
        <f t="shared" si="17"/>
        <v>0</v>
      </c>
      <c r="F95" s="47">
        <v>0</v>
      </c>
      <c r="G95" s="47">
        <v>0</v>
      </c>
    </row>
    <row r="96" spans="1:13" ht="30.75" thickBot="1" x14ac:dyDescent="0.3">
      <c r="A96" s="48">
        <v>7231</v>
      </c>
      <c r="B96" s="49" t="s">
        <v>83</v>
      </c>
      <c r="C96" s="50">
        <v>0</v>
      </c>
      <c r="D96" s="50">
        <v>0</v>
      </c>
      <c r="E96" s="50">
        <v>0</v>
      </c>
      <c r="F96" s="50">
        <v>0</v>
      </c>
      <c r="G96" s="50">
        <v>0</v>
      </c>
    </row>
    <row r="97" spans="1:14" ht="15.75" thickBot="1" x14ac:dyDescent="0.3">
      <c r="A97" s="84" t="s">
        <v>81</v>
      </c>
      <c r="B97" s="85"/>
      <c r="C97" s="86">
        <f>C90+C37</f>
        <v>1143128.9000000001</v>
      </c>
      <c r="D97" s="86">
        <f>D90+D37</f>
        <v>1744720</v>
      </c>
      <c r="E97" s="86">
        <f>E90+E37</f>
        <v>1617167.7399999998</v>
      </c>
      <c r="F97" s="81">
        <f t="shared" si="0"/>
        <v>141.46853780006782</v>
      </c>
      <c r="G97" s="81">
        <f t="shared" si="1"/>
        <v>92.68924182676875</v>
      </c>
    </row>
    <row r="98" spans="1:14" x14ac:dyDescent="0.25">
      <c r="A98" s="87"/>
      <c r="B98" s="87"/>
      <c r="C98" s="88"/>
      <c r="D98" s="88"/>
      <c r="E98" s="88"/>
      <c r="F98" s="89"/>
      <c r="G98" s="88"/>
    </row>
    <row r="100" spans="1:14" ht="15.75" thickBot="1" x14ac:dyDescent="0.3">
      <c r="A100" s="90" t="s">
        <v>114</v>
      </c>
    </row>
    <row r="101" spans="1:14" ht="30.75" thickBot="1" x14ac:dyDescent="0.3">
      <c r="A101" s="72" t="s">
        <v>19</v>
      </c>
      <c r="B101" s="73" t="s">
        <v>20</v>
      </c>
      <c r="C101" s="74" t="s">
        <v>209</v>
      </c>
      <c r="D101" s="74" t="s">
        <v>221</v>
      </c>
      <c r="E101" s="74" t="s">
        <v>222</v>
      </c>
      <c r="F101" s="74" t="s">
        <v>200</v>
      </c>
      <c r="G101" s="74" t="s">
        <v>25</v>
      </c>
    </row>
    <row r="102" spans="1:14" ht="15.75" thickBot="1" x14ac:dyDescent="0.3">
      <c r="A102" s="91">
        <v>1</v>
      </c>
      <c r="B102" s="92">
        <v>2</v>
      </c>
      <c r="C102" s="93">
        <v>3</v>
      </c>
      <c r="D102" s="92">
        <v>4</v>
      </c>
      <c r="E102" s="92">
        <v>5</v>
      </c>
      <c r="F102" s="94"/>
      <c r="G102" s="94"/>
      <c r="I102" s="95"/>
      <c r="J102" s="96"/>
      <c r="K102" s="96"/>
      <c r="L102" s="96"/>
      <c r="M102" s="96"/>
      <c r="N102" s="96"/>
    </row>
    <row r="103" spans="1:14" ht="30.75" thickBot="1" x14ac:dyDescent="0.3">
      <c r="A103" s="97">
        <v>3</v>
      </c>
      <c r="B103" s="98" t="s">
        <v>85</v>
      </c>
      <c r="C103" s="99">
        <f>SUM(C104+C112+C140+C143+C148+C154+C158)</f>
        <v>861973.07000000007</v>
      </c>
      <c r="D103" s="99">
        <f t="shared" ref="D103:E103" si="18">SUM(D104+D112+D140+D143+D148+D154+D158)</f>
        <v>1166435</v>
      </c>
      <c r="E103" s="99">
        <f t="shared" si="18"/>
        <v>998124.62</v>
      </c>
      <c r="F103" s="99">
        <f>E103/C103*100</f>
        <v>115.79533685431727</v>
      </c>
      <c r="G103" s="99">
        <f>E103/D103*100</f>
        <v>85.570530719671481</v>
      </c>
    </row>
    <row r="104" spans="1:14" ht="30.75" thickBot="1" x14ac:dyDescent="0.3">
      <c r="A104" s="100">
        <v>31</v>
      </c>
      <c r="B104" s="101" t="s">
        <v>86</v>
      </c>
      <c r="C104" s="102">
        <f>SUM(C105+C108+C110)</f>
        <v>288279.67999999999</v>
      </c>
      <c r="D104" s="102">
        <f t="shared" ref="D104:E104" si="19">SUM(D105+D108+D110)</f>
        <v>394830</v>
      </c>
      <c r="E104" s="102">
        <f t="shared" si="19"/>
        <v>338005.58</v>
      </c>
      <c r="F104" s="102">
        <f t="shared" ref="F104:F142" si="20">E104/C104*100</f>
        <v>117.24918662321258</v>
      </c>
      <c r="G104" s="102">
        <f t="shared" ref="G104:G142" si="21">E104/D104*100</f>
        <v>85.607876807740041</v>
      </c>
    </row>
    <row r="105" spans="1:14" ht="15.75" customHeight="1" thickBot="1" x14ac:dyDescent="0.3">
      <c r="A105" s="103">
        <v>311</v>
      </c>
      <c r="B105" s="104" t="s">
        <v>115</v>
      </c>
      <c r="C105" s="105">
        <f>SUM(C106+C107)</f>
        <v>239486.44</v>
      </c>
      <c r="D105" s="105">
        <f>SUM(D106+D107)</f>
        <v>327800</v>
      </c>
      <c r="E105" s="105">
        <f>SUM(E106+E107)</f>
        <v>278652.51</v>
      </c>
      <c r="F105" s="105">
        <f t="shared" si="20"/>
        <v>116.35419107653861</v>
      </c>
      <c r="G105" s="105">
        <f t="shared" si="21"/>
        <v>85.006866992068339</v>
      </c>
    </row>
    <row r="106" spans="1:14" ht="15.75" thickBot="1" x14ac:dyDescent="0.3">
      <c r="A106" s="106">
        <v>3111</v>
      </c>
      <c r="B106" s="107" t="s">
        <v>87</v>
      </c>
      <c r="C106" s="108">
        <v>233824.62</v>
      </c>
      <c r="D106" s="108">
        <v>319500</v>
      </c>
      <c r="E106" s="108">
        <v>270395.37</v>
      </c>
      <c r="F106" s="109">
        <f t="shared" si="20"/>
        <v>115.64024780624042</v>
      </c>
      <c r="G106" s="109">
        <f t="shared" si="21"/>
        <v>84.630788732394365</v>
      </c>
    </row>
    <row r="107" spans="1:14" ht="15.75" thickBot="1" x14ac:dyDescent="0.3">
      <c r="A107" s="106">
        <v>3112</v>
      </c>
      <c r="B107" s="107" t="s">
        <v>116</v>
      </c>
      <c r="C107" s="108">
        <v>5661.82</v>
      </c>
      <c r="D107" s="108">
        <v>8300</v>
      </c>
      <c r="E107" s="108">
        <v>8257.14</v>
      </c>
      <c r="F107" s="109">
        <f t="shared" si="20"/>
        <v>145.8389705077166</v>
      </c>
      <c r="G107" s="109">
        <f t="shared" si="21"/>
        <v>99.483614457831322</v>
      </c>
    </row>
    <row r="108" spans="1:14" ht="30.75" thickBot="1" x14ac:dyDescent="0.3">
      <c r="A108" s="103">
        <v>312</v>
      </c>
      <c r="B108" s="104" t="s">
        <v>88</v>
      </c>
      <c r="C108" s="105">
        <f>SUM(C109)</f>
        <v>12531.28</v>
      </c>
      <c r="D108" s="105">
        <f>SUM(D109)</f>
        <v>15130</v>
      </c>
      <c r="E108" s="105">
        <f>SUM(E109)</f>
        <v>15101.44</v>
      </c>
      <c r="F108" s="105">
        <f t="shared" si="20"/>
        <v>120.50995588638989</v>
      </c>
      <c r="G108" s="105">
        <f t="shared" si="21"/>
        <v>99.811235955056191</v>
      </c>
    </row>
    <row r="109" spans="1:14" ht="30.75" thickBot="1" x14ac:dyDescent="0.3">
      <c r="A109" s="106">
        <v>3121</v>
      </c>
      <c r="B109" s="107" t="s">
        <v>117</v>
      </c>
      <c r="C109" s="108">
        <v>12531.28</v>
      </c>
      <c r="D109" s="108">
        <v>15130</v>
      </c>
      <c r="E109" s="108">
        <v>15101.44</v>
      </c>
      <c r="F109" s="109">
        <f t="shared" si="20"/>
        <v>120.50995588638989</v>
      </c>
      <c r="G109" s="109">
        <f t="shared" si="21"/>
        <v>99.811235955056191</v>
      </c>
    </row>
    <row r="110" spans="1:14" ht="15.75" thickBot="1" x14ac:dyDescent="0.3">
      <c r="A110" s="103">
        <v>313</v>
      </c>
      <c r="B110" s="104" t="s">
        <v>89</v>
      </c>
      <c r="C110" s="105">
        <f>SUM(C111)</f>
        <v>36261.96</v>
      </c>
      <c r="D110" s="105">
        <f>SUM(D111)</f>
        <v>51900</v>
      </c>
      <c r="E110" s="105">
        <f>SUM(E111)</f>
        <v>44251.63</v>
      </c>
      <c r="F110" s="105">
        <f t="shared" si="20"/>
        <v>122.0331995292036</v>
      </c>
      <c r="G110" s="105">
        <f t="shared" si="21"/>
        <v>85.26325626204239</v>
      </c>
    </row>
    <row r="111" spans="1:14" ht="60.75" thickBot="1" x14ac:dyDescent="0.3">
      <c r="A111" s="106">
        <v>3132</v>
      </c>
      <c r="B111" s="107" t="s">
        <v>118</v>
      </c>
      <c r="C111" s="108">
        <v>36261.96</v>
      </c>
      <c r="D111" s="108">
        <v>51900</v>
      </c>
      <c r="E111" s="108">
        <v>44251.63</v>
      </c>
      <c r="F111" s="109">
        <f t="shared" si="20"/>
        <v>122.0331995292036</v>
      </c>
      <c r="G111" s="109">
        <f t="shared" si="21"/>
        <v>85.26325626204239</v>
      </c>
    </row>
    <row r="112" spans="1:14" ht="30.75" thickBot="1" x14ac:dyDescent="0.3">
      <c r="A112" s="110">
        <v>32</v>
      </c>
      <c r="B112" s="111" t="s">
        <v>90</v>
      </c>
      <c r="C112" s="112">
        <f>SUM(C113+C118+C123+C132)</f>
        <v>298549.94</v>
      </c>
      <c r="D112" s="112">
        <f t="shared" ref="D112:E112" si="22">SUM(D113+D118+D123+D132)</f>
        <v>445135</v>
      </c>
      <c r="E112" s="112">
        <f t="shared" si="22"/>
        <v>375072.95000000007</v>
      </c>
      <c r="F112" s="99">
        <f t="shared" si="20"/>
        <v>125.63156100450064</v>
      </c>
      <c r="G112" s="99">
        <f t="shared" si="21"/>
        <v>84.260494007435966</v>
      </c>
      <c r="I112" s="41"/>
    </row>
    <row r="113" spans="1:7" ht="30.75" thickBot="1" x14ac:dyDescent="0.3">
      <c r="A113" s="103">
        <v>321</v>
      </c>
      <c r="B113" s="104" t="s">
        <v>91</v>
      </c>
      <c r="C113" s="105">
        <f>SUM(C114:C117)</f>
        <v>10923.46</v>
      </c>
      <c r="D113" s="105">
        <f>SUM(D114:D117)</f>
        <v>9970</v>
      </c>
      <c r="E113" s="105">
        <f>SUM(E114:E117)</f>
        <v>8926.9000000000015</v>
      </c>
      <c r="F113" s="105">
        <f t="shared" si="20"/>
        <v>81.722274810362308</v>
      </c>
      <c r="G113" s="105">
        <f>E113/D113*100</f>
        <v>89.537612838515557</v>
      </c>
    </row>
    <row r="114" spans="1:7" ht="30.75" thickBot="1" x14ac:dyDescent="0.3">
      <c r="A114" s="106">
        <v>3211</v>
      </c>
      <c r="B114" s="107" t="s">
        <v>119</v>
      </c>
      <c r="C114" s="108">
        <v>1281.69</v>
      </c>
      <c r="D114" s="108">
        <v>4130</v>
      </c>
      <c r="E114" s="108">
        <v>3438.63</v>
      </c>
      <c r="F114" s="109">
        <f t="shared" si="20"/>
        <v>268.28874376799382</v>
      </c>
      <c r="G114" s="109">
        <f t="shared" si="21"/>
        <v>83.259806295399514</v>
      </c>
    </row>
    <row r="115" spans="1:7" ht="30.75" thickBot="1" x14ac:dyDescent="0.3">
      <c r="A115" s="106">
        <v>3212</v>
      </c>
      <c r="B115" s="107" t="s">
        <v>120</v>
      </c>
      <c r="C115" s="108">
        <v>6900.94</v>
      </c>
      <c r="D115" s="108">
        <v>3900</v>
      </c>
      <c r="E115" s="108">
        <v>3767.64</v>
      </c>
      <c r="F115" s="109">
        <f t="shared" si="20"/>
        <v>54.596040539404775</v>
      </c>
      <c r="G115" s="109">
        <f t="shared" si="21"/>
        <v>96.606153846153845</v>
      </c>
    </row>
    <row r="116" spans="1:7" ht="15.75" thickBot="1" x14ac:dyDescent="0.3">
      <c r="A116" s="106">
        <v>3213</v>
      </c>
      <c r="B116" s="107" t="s">
        <v>121</v>
      </c>
      <c r="C116" s="108">
        <v>2740.83</v>
      </c>
      <c r="D116" s="108">
        <v>1530</v>
      </c>
      <c r="E116" s="108">
        <v>1334.13</v>
      </c>
      <c r="F116" s="109">
        <f t="shared" si="20"/>
        <v>48.676130953032484</v>
      </c>
      <c r="G116" s="109">
        <f t="shared" si="21"/>
        <v>87.198039215686279</v>
      </c>
    </row>
    <row r="117" spans="1:7" ht="45.75" thickBot="1" x14ac:dyDescent="0.3">
      <c r="A117" s="106">
        <v>3214</v>
      </c>
      <c r="B117" s="107" t="s">
        <v>122</v>
      </c>
      <c r="C117" s="108">
        <v>0</v>
      </c>
      <c r="D117" s="108">
        <v>410</v>
      </c>
      <c r="E117" s="108">
        <v>386.5</v>
      </c>
      <c r="F117" s="109">
        <v>0</v>
      </c>
      <c r="G117" s="109">
        <f t="shared" si="21"/>
        <v>94.268292682926827</v>
      </c>
    </row>
    <row r="118" spans="1:7" ht="45.75" thickBot="1" x14ac:dyDescent="0.3">
      <c r="A118" s="103">
        <v>322</v>
      </c>
      <c r="B118" s="104" t="s">
        <v>92</v>
      </c>
      <c r="C118" s="105">
        <f>SUM(C119:C122)</f>
        <v>97111.909999999989</v>
      </c>
      <c r="D118" s="105">
        <f>SUM(D119:D122)</f>
        <v>121500</v>
      </c>
      <c r="E118" s="105">
        <f>SUM(E119:E122)</f>
        <v>98784.37000000001</v>
      </c>
      <c r="F118" s="105">
        <f t="shared" si="20"/>
        <v>101.7221986469013</v>
      </c>
      <c r="G118" s="105">
        <f t="shared" si="21"/>
        <v>81.304008230452681</v>
      </c>
    </row>
    <row r="119" spans="1:7" ht="30.75" thickBot="1" x14ac:dyDescent="0.3">
      <c r="A119" s="106">
        <v>3221</v>
      </c>
      <c r="B119" s="107" t="s">
        <v>123</v>
      </c>
      <c r="C119" s="108">
        <v>10285.48</v>
      </c>
      <c r="D119" s="108">
        <v>22000</v>
      </c>
      <c r="E119" s="108">
        <v>20587.310000000001</v>
      </c>
      <c r="F119" s="109">
        <f t="shared" si="20"/>
        <v>200.15896195413342</v>
      </c>
      <c r="G119" s="109">
        <f t="shared" si="21"/>
        <v>93.578681818181821</v>
      </c>
    </row>
    <row r="120" spans="1:7" ht="15.75" thickBot="1" x14ac:dyDescent="0.3">
      <c r="A120" s="106">
        <v>3223</v>
      </c>
      <c r="B120" s="107" t="s">
        <v>124</v>
      </c>
      <c r="C120" s="108">
        <v>82877.48</v>
      </c>
      <c r="D120" s="108">
        <v>87500</v>
      </c>
      <c r="E120" s="108">
        <v>69405.86</v>
      </c>
      <c r="F120" s="109">
        <f t="shared" si="20"/>
        <v>83.745138003713436</v>
      </c>
      <c r="G120" s="109">
        <f t="shared" si="21"/>
        <v>79.320982857142866</v>
      </c>
    </row>
    <row r="121" spans="1:7" ht="30.75" thickBot="1" x14ac:dyDescent="0.3">
      <c r="A121" s="106">
        <v>3225</v>
      </c>
      <c r="B121" s="107" t="s">
        <v>125</v>
      </c>
      <c r="C121" s="108">
        <v>3806.26</v>
      </c>
      <c r="D121" s="108">
        <v>10000</v>
      </c>
      <c r="E121" s="108">
        <v>7942.99</v>
      </c>
      <c r="F121" s="109">
        <f t="shared" si="20"/>
        <v>208.68227603999725</v>
      </c>
      <c r="G121" s="109">
        <f t="shared" si="21"/>
        <v>79.429900000000004</v>
      </c>
    </row>
    <row r="122" spans="1:7" ht="45.75" thickBot="1" x14ac:dyDescent="0.3">
      <c r="A122" s="106">
        <v>3227</v>
      </c>
      <c r="B122" s="107" t="s">
        <v>126</v>
      </c>
      <c r="C122" s="108">
        <v>142.69</v>
      </c>
      <c r="D122" s="108">
        <v>2000</v>
      </c>
      <c r="E122" s="108">
        <v>848.21</v>
      </c>
      <c r="F122" s="109">
        <f t="shared" si="20"/>
        <v>594.44249772233513</v>
      </c>
      <c r="G122" s="109">
        <f t="shared" si="21"/>
        <v>42.410499999999999</v>
      </c>
    </row>
    <row r="123" spans="1:7" ht="15.75" thickBot="1" x14ac:dyDescent="0.3">
      <c r="A123" s="103">
        <v>323</v>
      </c>
      <c r="B123" s="104" t="s">
        <v>93</v>
      </c>
      <c r="C123" s="105">
        <f>SUM(C124:C131)</f>
        <v>115390.17000000001</v>
      </c>
      <c r="D123" s="105">
        <f>SUM(D124:D131)</f>
        <v>240665</v>
      </c>
      <c r="E123" s="105">
        <f>SUM(E124:E131)</f>
        <v>201937.02000000002</v>
      </c>
      <c r="F123" s="105">
        <f t="shared" si="20"/>
        <v>175.00365932384014</v>
      </c>
      <c r="G123" s="105">
        <f t="shared" si="21"/>
        <v>83.907930110319327</v>
      </c>
    </row>
    <row r="124" spans="1:7" ht="30.75" thickBot="1" x14ac:dyDescent="0.3">
      <c r="A124" s="113">
        <v>3231</v>
      </c>
      <c r="B124" s="114" t="s">
        <v>127</v>
      </c>
      <c r="C124" s="109">
        <v>5441.84</v>
      </c>
      <c r="D124" s="109">
        <v>6800</v>
      </c>
      <c r="E124" s="109">
        <v>6027.17</v>
      </c>
      <c r="F124" s="109">
        <f t="shared" si="20"/>
        <v>110.75610455287182</v>
      </c>
      <c r="G124" s="109">
        <f t="shared" si="21"/>
        <v>88.634852941176462</v>
      </c>
    </row>
    <row r="125" spans="1:7" ht="45.75" thickBot="1" x14ac:dyDescent="0.3">
      <c r="A125" s="113">
        <v>3232</v>
      </c>
      <c r="B125" s="114" t="s">
        <v>128</v>
      </c>
      <c r="C125" s="109">
        <v>37012.69</v>
      </c>
      <c r="D125" s="109">
        <v>41500</v>
      </c>
      <c r="E125" s="109">
        <v>31971.09</v>
      </c>
      <c r="F125" s="109">
        <f t="shared" si="20"/>
        <v>86.378725782967948</v>
      </c>
      <c r="G125" s="109">
        <f t="shared" si="21"/>
        <v>77.038771084337355</v>
      </c>
    </row>
    <row r="126" spans="1:7" ht="30.75" thickBot="1" x14ac:dyDescent="0.3">
      <c r="A126" s="113">
        <v>3233</v>
      </c>
      <c r="B126" s="114" t="s">
        <v>129</v>
      </c>
      <c r="C126" s="109">
        <v>4266.6400000000003</v>
      </c>
      <c r="D126" s="109">
        <v>11000</v>
      </c>
      <c r="E126" s="109">
        <v>8005.89</v>
      </c>
      <c r="F126" s="109">
        <f t="shared" si="20"/>
        <v>187.63921962012262</v>
      </c>
      <c r="G126" s="109">
        <f t="shared" si="21"/>
        <v>72.780818181818191</v>
      </c>
    </row>
    <row r="127" spans="1:7" ht="30.75" thickBot="1" x14ac:dyDescent="0.3">
      <c r="A127" s="113">
        <v>3234</v>
      </c>
      <c r="B127" s="114" t="s">
        <v>130</v>
      </c>
      <c r="C127" s="109">
        <v>20275.96</v>
      </c>
      <c r="D127" s="109">
        <v>117500</v>
      </c>
      <c r="E127" s="109">
        <v>104889.60000000001</v>
      </c>
      <c r="F127" s="109">
        <f t="shared" si="20"/>
        <v>517.31015448836956</v>
      </c>
      <c r="G127" s="109">
        <f t="shared" si="21"/>
        <v>89.267744680851067</v>
      </c>
    </row>
    <row r="128" spans="1:7" ht="45.75" thickBot="1" x14ac:dyDescent="0.3">
      <c r="A128" s="113">
        <v>3236</v>
      </c>
      <c r="B128" s="114" t="s">
        <v>131</v>
      </c>
      <c r="C128" s="109">
        <v>14184.78</v>
      </c>
      <c r="D128" s="109">
        <v>3240</v>
      </c>
      <c r="E128" s="109">
        <v>2264.8000000000002</v>
      </c>
      <c r="F128" s="109">
        <f t="shared" si="20"/>
        <v>15.966409066619292</v>
      </c>
      <c r="G128" s="109">
        <f t="shared" si="21"/>
        <v>69.901234567901241</v>
      </c>
    </row>
    <row r="129" spans="1:7" ht="30.75" thickBot="1" x14ac:dyDescent="0.3">
      <c r="A129" s="113">
        <v>3237</v>
      </c>
      <c r="B129" s="114" t="s">
        <v>132</v>
      </c>
      <c r="C129" s="109">
        <v>19949.75</v>
      </c>
      <c r="D129" s="109">
        <v>34000</v>
      </c>
      <c r="E129" s="109">
        <v>23895.64</v>
      </c>
      <c r="F129" s="109">
        <f t="shared" si="20"/>
        <v>119.77914510206895</v>
      </c>
      <c r="G129" s="109">
        <f t="shared" si="21"/>
        <v>70.28129411764705</v>
      </c>
    </row>
    <row r="130" spans="1:7" ht="15.75" thickBot="1" x14ac:dyDescent="0.3">
      <c r="A130" s="113">
        <v>3238</v>
      </c>
      <c r="B130" s="114" t="s">
        <v>133</v>
      </c>
      <c r="C130" s="109">
        <v>5026.96</v>
      </c>
      <c r="D130" s="109">
        <v>6000</v>
      </c>
      <c r="E130" s="109">
        <v>6000.45</v>
      </c>
      <c r="F130" s="109">
        <f t="shared" si="20"/>
        <v>119.36538186100545</v>
      </c>
      <c r="G130" s="109">
        <f t="shared" si="21"/>
        <v>100.00750000000001</v>
      </c>
    </row>
    <row r="131" spans="1:7" ht="15.75" thickBot="1" x14ac:dyDescent="0.3">
      <c r="A131" s="113">
        <v>3239</v>
      </c>
      <c r="B131" s="114" t="s">
        <v>134</v>
      </c>
      <c r="C131" s="109">
        <v>9231.5499999999993</v>
      </c>
      <c r="D131" s="109">
        <v>20625</v>
      </c>
      <c r="E131" s="109">
        <v>18882.38</v>
      </c>
      <c r="F131" s="109">
        <f t="shared" si="20"/>
        <v>204.54181583807704</v>
      </c>
      <c r="G131" s="109">
        <f t="shared" si="21"/>
        <v>91.550933333333333</v>
      </c>
    </row>
    <row r="132" spans="1:7" ht="60.75" thickBot="1" x14ac:dyDescent="0.3">
      <c r="A132" s="103">
        <v>329</v>
      </c>
      <c r="B132" s="104" t="s">
        <v>94</v>
      </c>
      <c r="C132" s="105">
        <f>SUM(C133:C139)</f>
        <v>75124.399999999994</v>
      </c>
      <c r="D132" s="105">
        <f>SUM(D133:D139)</f>
        <v>73000</v>
      </c>
      <c r="E132" s="105">
        <f>SUM(E133:E139)</f>
        <v>65424.66</v>
      </c>
      <c r="F132" s="105">
        <f t="shared" si="20"/>
        <v>87.088429325225903</v>
      </c>
      <c r="G132" s="105">
        <f t="shared" si="21"/>
        <v>89.622821917808224</v>
      </c>
    </row>
    <row r="133" spans="1:7" ht="60.75" thickBot="1" x14ac:dyDescent="0.3">
      <c r="A133" s="106">
        <v>3291</v>
      </c>
      <c r="B133" s="107" t="s">
        <v>135</v>
      </c>
      <c r="C133" s="109">
        <v>43516.93</v>
      </c>
      <c r="D133" s="108">
        <v>20000</v>
      </c>
      <c r="E133" s="109">
        <v>18729.54</v>
      </c>
      <c r="F133" s="109">
        <f t="shared" si="20"/>
        <v>43.039662954165195</v>
      </c>
      <c r="G133" s="109">
        <f t="shared" si="21"/>
        <v>93.6477</v>
      </c>
    </row>
    <row r="134" spans="1:7" ht="30.75" thickBot="1" x14ac:dyDescent="0.3">
      <c r="A134" s="106">
        <v>3292</v>
      </c>
      <c r="B134" s="107" t="s">
        <v>136</v>
      </c>
      <c r="C134" s="109">
        <v>3864.66</v>
      </c>
      <c r="D134" s="108">
        <v>4000</v>
      </c>
      <c r="E134" s="109">
        <v>3983.58</v>
      </c>
      <c r="F134" s="109">
        <f t="shared" si="20"/>
        <v>103.07711415751967</v>
      </c>
      <c r="G134" s="109">
        <f t="shared" si="21"/>
        <v>99.589500000000001</v>
      </c>
    </row>
    <row r="135" spans="1:7" ht="15.75" thickBot="1" x14ac:dyDescent="0.3">
      <c r="A135" s="106">
        <v>3293</v>
      </c>
      <c r="B135" s="107" t="s">
        <v>137</v>
      </c>
      <c r="C135" s="109">
        <v>10768.29</v>
      </c>
      <c r="D135" s="108">
        <v>23000</v>
      </c>
      <c r="E135" s="109">
        <v>20566.419999999998</v>
      </c>
      <c r="F135" s="109">
        <f t="shared" si="20"/>
        <v>190.99058439176503</v>
      </c>
      <c r="G135" s="109">
        <f t="shared" si="21"/>
        <v>89.419217391304343</v>
      </c>
    </row>
    <row r="136" spans="1:7" ht="15.75" thickBot="1" x14ac:dyDescent="0.3">
      <c r="A136" s="106">
        <v>3294</v>
      </c>
      <c r="B136" s="107" t="s">
        <v>138</v>
      </c>
      <c r="C136" s="109">
        <v>679.04</v>
      </c>
      <c r="D136" s="108">
        <v>1000</v>
      </c>
      <c r="E136" s="109">
        <v>680.24</v>
      </c>
      <c r="F136" s="109">
        <f t="shared" si="20"/>
        <v>100.17672007540057</v>
      </c>
      <c r="G136" s="109">
        <f t="shared" si="21"/>
        <v>68.024000000000001</v>
      </c>
    </row>
    <row r="137" spans="1:7" ht="30.75" thickBot="1" x14ac:dyDescent="0.3">
      <c r="A137" s="106">
        <v>3295</v>
      </c>
      <c r="B137" s="107" t="s">
        <v>139</v>
      </c>
      <c r="C137" s="109">
        <v>5.3</v>
      </c>
      <c r="D137" s="108">
        <v>1300</v>
      </c>
      <c r="E137" s="109">
        <v>1172.57</v>
      </c>
      <c r="F137" s="109">
        <v>0</v>
      </c>
      <c r="G137" s="109">
        <f t="shared" si="21"/>
        <v>90.197692307692307</v>
      </c>
    </row>
    <row r="138" spans="1:7" ht="15.75" thickBot="1" x14ac:dyDescent="0.3">
      <c r="A138" s="106">
        <v>3296</v>
      </c>
      <c r="B138" s="107" t="s">
        <v>156</v>
      </c>
      <c r="C138" s="109">
        <v>0</v>
      </c>
      <c r="D138" s="108">
        <v>0</v>
      </c>
      <c r="E138" s="109">
        <v>0</v>
      </c>
      <c r="F138" s="109">
        <v>0</v>
      </c>
      <c r="G138" s="109">
        <v>0</v>
      </c>
    </row>
    <row r="139" spans="1:7" ht="60.75" thickBot="1" x14ac:dyDescent="0.3">
      <c r="A139" s="106">
        <v>3299</v>
      </c>
      <c r="B139" s="107" t="s">
        <v>94</v>
      </c>
      <c r="C139" s="109">
        <v>16290.18</v>
      </c>
      <c r="D139" s="108">
        <v>23700</v>
      </c>
      <c r="E139" s="109">
        <v>20292.310000000001</v>
      </c>
      <c r="F139" s="109">
        <f t="shared" si="20"/>
        <v>124.56774572165563</v>
      </c>
      <c r="G139" s="109">
        <f t="shared" si="21"/>
        <v>85.6215611814346</v>
      </c>
    </row>
    <row r="140" spans="1:7" ht="15.75" thickBot="1" x14ac:dyDescent="0.3">
      <c r="A140" s="100">
        <v>34</v>
      </c>
      <c r="B140" s="101" t="s">
        <v>95</v>
      </c>
      <c r="C140" s="102">
        <f>SUM(C141)</f>
        <v>5189.0600000000004</v>
      </c>
      <c r="D140" s="102">
        <f t="shared" ref="D140:E140" si="23">SUM(D141)</f>
        <v>6770</v>
      </c>
      <c r="E140" s="102">
        <f t="shared" si="23"/>
        <v>6126.47</v>
      </c>
      <c r="F140" s="102">
        <f t="shared" si="20"/>
        <v>118.06512162125702</v>
      </c>
      <c r="G140" s="102">
        <f t="shared" si="21"/>
        <v>90.494387001477108</v>
      </c>
    </row>
    <row r="141" spans="1:7" ht="30.75" thickBot="1" x14ac:dyDescent="0.3">
      <c r="A141" s="103">
        <v>343</v>
      </c>
      <c r="B141" s="104" t="s">
        <v>96</v>
      </c>
      <c r="C141" s="105">
        <f>SUM(C142)</f>
        <v>5189.0600000000004</v>
      </c>
      <c r="D141" s="105">
        <f>SUM(D142)</f>
        <v>6770</v>
      </c>
      <c r="E141" s="105">
        <f>SUM(E142)</f>
        <v>6126.47</v>
      </c>
      <c r="F141" s="105">
        <f t="shared" si="20"/>
        <v>118.06512162125702</v>
      </c>
      <c r="G141" s="105">
        <f t="shared" si="21"/>
        <v>90.494387001477108</v>
      </c>
    </row>
    <row r="142" spans="1:7" ht="45.75" thickBot="1" x14ac:dyDescent="0.3">
      <c r="A142" s="106">
        <v>3431</v>
      </c>
      <c r="B142" s="107" t="s">
        <v>140</v>
      </c>
      <c r="C142" s="108">
        <v>5189.0600000000004</v>
      </c>
      <c r="D142" s="108">
        <v>6770</v>
      </c>
      <c r="E142" s="108">
        <v>6126.47</v>
      </c>
      <c r="F142" s="109">
        <f t="shared" si="20"/>
        <v>118.06512162125702</v>
      </c>
      <c r="G142" s="109">
        <f t="shared" si="21"/>
        <v>90.494387001477108</v>
      </c>
    </row>
    <row r="143" spans="1:7" ht="15.75" thickBot="1" x14ac:dyDescent="0.3">
      <c r="A143" s="97">
        <v>35</v>
      </c>
      <c r="B143" s="98" t="s">
        <v>97</v>
      </c>
      <c r="C143" s="99">
        <f>SUM(C144)</f>
        <v>0</v>
      </c>
      <c r="D143" s="99">
        <f t="shared" ref="D143:E143" si="24">SUM(D144)</f>
        <v>0</v>
      </c>
      <c r="E143" s="99">
        <f t="shared" si="24"/>
        <v>0</v>
      </c>
      <c r="F143" s="99">
        <v>0</v>
      </c>
      <c r="G143" s="99">
        <v>0</v>
      </c>
    </row>
    <row r="144" spans="1:7" ht="56.25" customHeight="1" x14ac:dyDescent="0.25">
      <c r="A144" s="173">
        <v>352</v>
      </c>
      <c r="B144" s="175" t="s">
        <v>98</v>
      </c>
      <c r="C144" s="159">
        <f>SUM(C146:C147)</f>
        <v>0</v>
      </c>
      <c r="D144" s="159">
        <f>SUM(D146:D147)</f>
        <v>0</v>
      </c>
      <c r="E144" s="159">
        <f>SUM(E146:E147)</f>
        <v>0</v>
      </c>
      <c r="F144" s="159">
        <v>0</v>
      </c>
      <c r="G144" s="159">
        <v>0</v>
      </c>
    </row>
    <row r="145" spans="1:7" ht="15.75" thickBot="1" x14ac:dyDescent="0.3">
      <c r="A145" s="174"/>
      <c r="B145" s="176"/>
      <c r="C145" s="160"/>
      <c r="D145" s="160"/>
      <c r="E145" s="160"/>
      <c r="F145" s="160"/>
      <c r="G145" s="160"/>
    </row>
    <row r="146" spans="1:7" ht="30.75" thickBot="1" x14ac:dyDescent="0.3">
      <c r="A146" s="106">
        <v>3522</v>
      </c>
      <c r="B146" s="107" t="s">
        <v>141</v>
      </c>
      <c r="C146" s="108">
        <v>0</v>
      </c>
      <c r="D146" s="108">
        <v>0</v>
      </c>
      <c r="E146" s="108">
        <v>0</v>
      </c>
      <c r="F146" s="108">
        <v>0</v>
      </c>
      <c r="G146" s="108">
        <v>0</v>
      </c>
    </row>
    <row r="147" spans="1:7" ht="45.75" thickBot="1" x14ac:dyDescent="0.3">
      <c r="A147" s="106">
        <v>3523</v>
      </c>
      <c r="B147" s="107" t="s">
        <v>157</v>
      </c>
      <c r="C147" s="108">
        <v>0</v>
      </c>
      <c r="D147" s="108">
        <v>0</v>
      </c>
      <c r="E147" s="108">
        <v>0</v>
      </c>
      <c r="F147" s="108">
        <v>0</v>
      </c>
      <c r="G147" s="108">
        <v>0</v>
      </c>
    </row>
    <row r="148" spans="1:7" ht="60.75" thickBot="1" x14ac:dyDescent="0.3">
      <c r="A148" s="110">
        <v>36</v>
      </c>
      <c r="B148" s="111" t="s">
        <v>99</v>
      </c>
      <c r="C148" s="112">
        <f>C149+C152</f>
        <v>120203.76999999999</v>
      </c>
      <c r="D148" s="112">
        <f>D149+D152</f>
        <v>147800</v>
      </c>
      <c r="E148" s="112">
        <f>E149+E152</f>
        <v>121692.66</v>
      </c>
      <c r="F148" s="112">
        <f>E148/C148*100</f>
        <v>101.23863835551914</v>
      </c>
      <c r="G148" s="112">
        <f>E148/D148*100</f>
        <v>82.336035182679296</v>
      </c>
    </row>
    <row r="149" spans="1:7" ht="30.75" thickBot="1" x14ac:dyDescent="0.3">
      <c r="A149" s="103">
        <v>363</v>
      </c>
      <c r="B149" s="104" t="s">
        <v>100</v>
      </c>
      <c r="C149" s="105">
        <f>SUM(C150:C151)</f>
        <v>946.34</v>
      </c>
      <c r="D149" s="105">
        <f>SUM(D150:D151)</f>
        <v>2800</v>
      </c>
      <c r="E149" s="105">
        <f>SUM(E150:E151)</f>
        <v>1300</v>
      </c>
      <c r="F149" s="105">
        <f t="shared" ref="F149" si="25">E149/C149*100</f>
        <v>137.37134645053575</v>
      </c>
      <c r="G149" s="105">
        <f t="shared" ref="G149:G188" si="26">E149/D149*100</f>
        <v>46.428571428571431</v>
      </c>
    </row>
    <row r="150" spans="1:7" ht="45.75" thickBot="1" x14ac:dyDescent="0.3">
      <c r="A150" s="106">
        <v>3631</v>
      </c>
      <c r="B150" s="107" t="s">
        <v>142</v>
      </c>
      <c r="C150" s="108">
        <v>946.34</v>
      </c>
      <c r="D150" s="108">
        <v>1400</v>
      </c>
      <c r="E150" s="108">
        <v>1300</v>
      </c>
      <c r="F150" s="109">
        <f t="shared" ref="F150:F188" si="27">E150/C150*100</f>
        <v>137.37134645053575</v>
      </c>
      <c r="G150" s="109">
        <f t="shared" si="26"/>
        <v>92.857142857142861</v>
      </c>
    </row>
    <row r="151" spans="1:7" ht="75.75" thickBot="1" x14ac:dyDescent="0.3">
      <c r="A151" s="106">
        <v>3632</v>
      </c>
      <c r="B151" s="107" t="s">
        <v>207</v>
      </c>
      <c r="C151" s="108">
        <v>0</v>
      </c>
      <c r="D151" s="108">
        <v>1400</v>
      </c>
      <c r="E151" s="108">
        <v>0</v>
      </c>
      <c r="F151" s="109">
        <v>0</v>
      </c>
      <c r="G151" s="109">
        <f t="shared" si="26"/>
        <v>0</v>
      </c>
    </row>
    <row r="152" spans="1:7" ht="30.75" thickBot="1" x14ac:dyDescent="0.3">
      <c r="A152" s="103">
        <v>366</v>
      </c>
      <c r="B152" s="104" t="s">
        <v>211</v>
      </c>
      <c r="C152" s="105">
        <f>C153</f>
        <v>119257.43</v>
      </c>
      <c r="D152" s="105">
        <f>D153</f>
        <v>145000</v>
      </c>
      <c r="E152" s="105">
        <f>E153</f>
        <v>120392.66</v>
      </c>
      <c r="F152" s="105">
        <f>E152/C152*100</f>
        <v>100.95191553264229</v>
      </c>
      <c r="G152" s="105">
        <f>E152/D152</f>
        <v>0.83029420689655176</v>
      </c>
    </row>
    <row r="153" spans="1:7" ht="30.75" thickBot="1" x14ac:dyDescent="0.3">
      <c r="A153" s="106">
        <v>3661</v>
      </c>
      <c r="B153" s="107" t="s">
        <v>211</v>
      </c>
      <c r="C153" s="108">
        <v>119257.43</v>
      </c>
      <c r="D153" s="108">
        <v>145000</v>
      </c>
      <c r="E153" s="108">
        <v>120392.66</v>
      </c>
      <c r="F153" s="105">
        <f>E153/C153*100</f>
        <v>100.95191553264229</v>
      </c>
      <c r="G153" s="105">
        <f>E153/D153</f>
        <v>0.83029420689655176</v>
      </c>
    </row>
    <row r="154" spans="1:7" ht="60.75" thickBot="1" x14ac:dyDescent="0.3">
      <c r="A154" s="110">
        <v>37</v>
      </c>
      <c r="B154" s="111" t="s">
        <v>101</v>
      </c>
      <c r="C154" s="112">
        <f>SUM(C155)</f>
        <v>62562.49</v>
      </c>
      <c r="D154" s="112">
        <f>SUM(D155)</f>
        <v>71020</v>
      </c>
      <c r="E154" s="112">
        <f>SUM(E155)</f>
        <v>59219.520000000004</v>
      </c>
      <c r="F154" s="115">
        <f t="shared" si="27"/>
        <v>94.656590554499999</v>
      </c>
      <c r="G154" s="115">
        <f t="shared" si="26"/>
        <v>83.384286116586878</v>
      </c>
    </row>
    <row r="155" spans="1:7" ht="60.75" thickBot="1" x14ac:dyDescent="0.3">
      <c r="A155" s="103">
        <v>372</v>
      </c>
      <c r="B155" s="104" t="s">
        <v>102</v>
      </c>
      <c r="C155" s="105">
        <f>SUM(C156:C157)</f>
        <v>62562.49</v>
      </c>
      <c r="D155" s="105">
        <f>SUM(D156:D157)</f>
        <v>71020</v>
      </c>
      <c r="E155" s="105">
        <f>SUM(E156:E157)</f>
        <v>59219.520000000004</v>
      </c>
      <c r="F155" s="105">
        <f t="shared" si="27"/>
        <v>94.656590554499999</v>
      </c>
      <c r="G155" s="105">
        <f t="shared" si="26"/>
        <v>83.384286116586878</v>
      </c>
    </row>
    <row r="156" spans="1:7" ht="60.75" thickBot="1" x14ac:dyDescent="0.3">
      <c r="A156" s="106">
        <v>3721</v>
      </c>
      <c r="B156" s="107" t="s">
        <v>143</v>
      </c>
      <c r="C156" s="108">
        <v>46232</v>
      </c>
      <c r="D156" s="108">
        <v>50020</v>
      </c>
      <c r="E156" s="108">
        <v>39915.25</v>
      </c>
      <c r="F156" s="109">
        <f t="shared" si="27"/>
        <v>86.336844609794085</v>
      </c>
      <c r="G156" s="109">
        <f t="shared" si="26"/>
        <v>79.798580567772888</v>
      </c>
    </row>
    <row r="157" spans="1:7" ht="60.75" thickBot="1" x14ac:dyDescent="0.3">
      <c r="A157" s="106">
        <v>3722</v>
      </c>
      <c r="B157" s="107" t="s">
        <v>144</v>
      </c>
      <c r="C157" s="108">
        <v>16330.49</v>
      </c>
      <c r="D157" s="108">
        <v>21000</v>
      </c>
      <c r="E157" s="108">
        <v>19304.27</v>
      </c>
      <c r="F157" s="109">
        <f t="shared" si="27"/>
        <v>118.20998635068514</v>
      </c>
      <c r="G157" s="109">
        <f t="shared" si="26"/>
        <v>91.925095238095238</v>
      </c>
    </row>
    <row r="158" spans="1:7" ht="15.75" thickBot="1" x14ac:dyDescent="0.3">
      <c r="A158" s="110">
        <v>38</v>
      </c>
      <c r="B158" s="111" t="s">
        <v>103</v>
      </c>
      <c r="C158" s="112">
        <f>C159+C162+C164</f>
        <v>87188.13</v>
      </c>
      <c r="D158" s="112">
        <f>D159+D162+D164</f>
        <v>100880</v>
      </c>
      <c r="E158" s="112">
        <f>E159+E162+E164</f>
        <v>98007.439999999988</v>
      </c>
      <c r="F158" s="112">
        <f t="shared" si="27"/>
        <v>112.40915477829377</v>
      </c>
      <c r="G158" s="112">
        <f t="shared" si="26"/>
        <v>97.152498017446447</v>
      </c>
    </row>
    <row r="159" spans="1:7" ht="15.75" thickBot="1" x14ac:dyDescent="0.3">
      <c r="A159" s="103">
        <v>381</v>
      </c>
      <c r="B159" s="104" t="s">
        <v>104</v>
      </c>
      <c r="C159" s="105">
        <f>SUM(C160:C161)</f>
        <v>82966.52</v>
      </c>
      <c r="D159" s="105">
        <f>SUM(D160:D161)</f>
        <v>100830</v>
      </c>
      <c r="E159" s="105">
        <f t="shared" ref="E159" si="28">SUM(E160:E161)</f>
        <v>98005.9</v>
      </c>
      <c r="F159" s="105">
        <f>SUM(F160:F161)</f>
        <v>118.12704691000657</v>
      </c>
      <c r="G159" s="105">
        <f t="shared" si="26"/>
        <v>97.199147079242294</v>
      </c>
    </row>
    <row r="160" spans="1:7" ht="30.75" thickBot="1" x14ac:dyDescent="0.3">
      <c r="A160" s="106">
        <v>3811</v>
      </c>
      <c r="B160" s="107" t="s">
        <v>145</v>
      </c>
      <c r="C160" s="108">
        <v>82966.52</v>
      </c>
      <c r="D160" s="108">
        <v>100830</v>
      </c>
      <c r="E160" s="108">
        <v>98005.9</v>
      </c>
      <c r="F160" s="109">
        <f t="shared" si="27"/>
        <v>118.12704691000657</v>
      </c>
      <c r="G160" s="109">
        <f t="shared" si="26"/>
        <v>97.199147079242294</v>
      </c>
    </row>
    <row r="161" spans="1:7" ht="30.75" thickBot="1" x14ac:dyDescent="0.3">
      <c r="A161" s="106">
        <v>3812</v>
      </c>
      <c r="B161" s="107" t="s">
        <v>146</v>
      </c>
      <c r="C161" s="108">
        <f t="shared" ref="C161" si="29">SUM(C162)</f>
        <v>0</v>
      </c>
      <c r="D161" s="108">
        <v>0</v>
      </c>
      <c r="E161" s="108">
        <v>0</v>
      </c>
      <c r="F161" s="109">
        <v>0</v>
      </c>
      <c r="G161" s="109" t="e">
        <f t="shared" si="26"/>
        <v>#DIV/0!</v>
      </c>
    </row>
    <row r="162" spans="1:7" ht="60.75" thickBot="1" x14ac:dyDescent="0.3">
      <c r="A162" s="103">
        <v>383</v>
      </c>
      <c r="B162" s="104" t="s">
        <v>147</v>
      </c>
      <c r="C162" s="105">
        <f>SUM(C163)</f>
        <v>0</v>
      </c>
      <c r="D162" s="105">
        <f>SUM(D163)</f>
        <v>0</v>
      </c>
      <c r="E162" s="105">
        <f>SUM(E163)</f>
        <v>0</v>
      </c>
      <c r="F162" s="105">
        <v>0</v>
      </c>
      <c r="G162" s="105" t="e">
        <f t="shared" si="26"/>
        <v>#DIV/0!</v>
      </c>
    </row>
    <row r="163" spans="1:7" ht="60.75" thickBot="1" x14ac:dyDescent="0.3">
      <c r="A163" s="106">
        <v>3831</v>
      </c>
      <c r="B163" s="107" t="s">
        <v>147</v>
      </c>
      <c r="C163" s="108">
        <v>0</v>
      </c>
      <c r="D163" s="108">
        <v>0</v>
      </c>
      <c r="E163" s="109">
        <v>0</v>
      </c>
      <c r="F163" s="109">
        <v>0</v>
      </c>
      <c r="G163" s="109" t="e">
        <f t="shared" si="26"/>
        <v>#DIV/0!</v>
      </c>
    </row>
    <row r="164" spans="1:7" ht="30.75" thickBot="1" x14ac:dyDescent="0.3">
      <c r="A164" s="100">
        <v>386</v>
      </c>
      <c r="B164" s="101" t="s">
        <v>212</v>
      </c>
      <c r="C164" s="102">
        <f>C165</f>
        <v>4221.6099999999997</v>
      </c>
      <c r="D164" s="102">
        <f>D165</f>
        <v>50</v>
      </c>
      <c r="E164" s="102">
        <f>E165</f>
        <v>1.54</v>
      </c>
      <c r="F164" s="102">
        <v>0</v>
      </c>
      <c r="G164" s="102">
        <v>0</v>
      </c>
    </row>
    <row r="165" spans="1:7" ht="30.75" thickBot="1" x14ac:dyDescent="0.3">
      <c r="A165" s="106">
        <v>3861</v>
      </c>
      <c r="B165" s="107" t="s">
        <v>212</v>
      </c>
      <c r="C165" s="116">
        <v>4221.6099999999997</v>
      </c>
      <c r="D165" s="116">
        <v>50</v>
      </c>
      <c r="E165" s="116">
        <v>1.54</v>
      </c>
      <c r="F165" s="116">
        <v>0</v>
      </c>
      <c r="G165" s="116">
        <v>0</v>
      </c>
    </row>
    <row r="166" spans="1:7" ht="45.75" thickBot="1" x14ac:dyDescent="0.3">
      <c r="A166" s="97">
        <v>4</v>
      </c>
      <c r="B166" s="98" t="s">
        <v>105</v>
      </c>
      <c r="C166" s="99">
        <f>C167+C170+C185</f>
        <v>204389.36000000002</v>
      </c>
      <c r="D166" s="99">
        <f>D167+D170+D185</f>
        <v>484000</v>
      </c>
      <c r="E166" s="99">
        <f>E167+E170+E185</f>
        <v>436312.56999999995</v>
      </c>
      <c r="F166" s="99">
        <f t="shared" si="27"/>
        <v>213.47127365142683</v>
      </c>
      <c r="G166" s="99">
        <f t="shared" si="26"/>
        <v>90.147225206611552</v>
      </c>
    </row>
    <row r="167" spans="1:7" ht="45.75" thickBot="1" x14ac:dyDescent="0.3">
      <c r="A167" s="100">
        <v>41</v>
      </c>
      <c r="B167" s="101" t="s">
        <v>106</v>
      </c>
      <c r="C167" s="102">
        <f>SUM(C168)</f>
        <v>0</v>
      </c>
      <c r="D167" s="102">
        <f t="shared" ref="D167:E167" si="30">SUM(D168)</f>
        <v>0</v>
      </c>
      <c r="E167" s="102">
        <f t="shared" si="30"/>
        <v>0</v>
      </c>
      <c r="F167" s="102">
        <v>0</v>
      </c>
      <c r="G167" s="102">
        <v>0</v>
      </c>
    </row>
    <row r="168" spans="1:7" ht="30.75" thickBot="1" x14ac:dyDescent="0.3">
      <c r="A168" s="103">
        <v>411</v>
      </c>
      <c r="B168" s="104" t="s">
        <v>148</v>
      </c>
      <c r="C168" s="105">
        <f>SUM(C169)</f>
        <v>0</v>
      </c>
      <c r="D168" s="105">
        <f t="shared" ref="D168:E168" si="31">SUM(D169)</f>
        <v>0</v>
      </c>
      <c r="E168" s="105">
        <f t="shared" si="31"/>
        <v>0</v>
      </c>
      <c r="F168" s="105">
        <v>0</v>
      </c>
      <c r="G168" s="105">
        <v>0</v>
      </c>
    </row>
    <row r="169" spans="1:7" ht="30.75" thickBot="1" x14ac:dyDescent="0.3">
      <c r="A169" s="113">
        <v>4111</v>
      </c>
      <c r="B169" s="114" t="s">
        <v>148</v>
      </c>
      <c r="C169" s="109">
        <v>0</v>
      </c>
      <c r="D169" s="109">
        <v>0</v>
      </c>
      <c r="E169" s="109">
        <v>0</v>
      </c>
      <c r="F169" s="109">
        <v>0</v>
      </c>
      <c r="G169" s="109">
        <v>0</v>
      </c>
    </row>
    <row r="170" spans="1:7" ht="60.75" thickBot="1" x14ac:dyDescent="0.3">
      <c r="A170" s="100">
        <v>42</v>
      </c>
      <c r="B170" s="101" t="s">
        <v>107</v>
      </c>
      <c r="C170" s="102">
        <f>C171+C176+C182+C180</f>
        <v>204389.36000000002</v>
      </c>
      <c r="D170" s="102">
        <f>D171+D176+D182+D180</f>
        <v>484000</v>
      </c>
      <c r="E170" s="102">
        <f>E171+E176+E182+E180</f>
        <v>436312.56999999995</v>
      </c>
      <c r="F170" s="102">
        <f t="shared" si="27"/>
        <v>213.47127365142683</v>
      </c>
      <c r="G170" s="102">
        <f t="shared" si="26"/>
        <v>90.147225206611552</v>
      </c>
    </row>
    <row r="171" spans="1:7" ht="30.75" thickBot="1" x14ac:dyDescent="0.3">
      <c r="A171" s="117">
        <v>421</v>
      </c>
      <c r="B171" s="118" t="s">
        <v>108</v>
      </c>
      <c r="C171" s="116">
        <f>SUM(C172:C175)</f>
        <v>101915.49</v>
      </c>
      <c r="D171" s="116">
        <f>SUM(D172:D175)</f>
        <v>263000</v>
      </c>
      <c r="E171" s="116">
        <f>SUM(E172:E175)</f>
        <v>228365.21</v>
      </c>
      <c r="F171" s="116">
        <f t="shared" si="27"/>
        <v>224.07311194794821</v>
      </c>
      <c r="G171" s="116">
        <f t="shared" si="26"/>
        <v>86.830878326996199</v>
      </c>
    </row>
    <row r="172" spans="1:7" ht="30.75" thickBot="1" x14ac:dyDescent="0.3">
      <c r="A172" s="113">
        <v>4211</v>
      </c>
      <c r="B172" s="114" t="s">
        <v>228</v>
      </c>
      <c r="C172" s="109">
        <v>0</v>
      </c>
      <c r="D172" s="109">
        <v>16000</v>
      </c>
      <c r="E172" s="109">
        <v>16000</v>
      </c>
      <c r="F172" s="109">
        <v>0</v>
      </c>
      <c r="G172" s="109">
        <f t="shared" si="26"/>
        <v>100</v>
      </c>
    </row>
    <row r="173" spans="1:7" ht="15.75" thickBot="1" x14ac:dyDescent="0.3">
      <c r="A173" s="106">
        <v>4212</v>
      </c>
      <c r="B173" s="107" t="s">
        <v>149</v>
      </c>
      <c r="C173" s="108">
        <v>101915.49</v>
      </c>
      <c r="D173" s="108">
        <v>125000</v>
      </c>
      <c r="E173" s="109">
        <v>92567.71</v>
      </c>
      <c r="F173" s="109">
        <f t="shared" si="27"/>
        <v>90.827910457968656</v>
      </c>
      <c r="G173" s="109">
        <f t="shared" si="26"/>
        <v>74.054168000000004</v>
      </c>
    </row>
    <row r="174" spans="1:7" ht="45.75" thickBot="1" x14ac:dyDescent="0.3">
      <c r="A174" s="106">
        <v>4213</v>
      </c>
      <c r="B174" s="107" t="s">
        <v>150</v>
      </c>
      <c r="C174" s="108">
        <v>0</v>
      </c>
      <c r="D174" s="108">
        <v>53000</v>
      </c>
      <c r="E174" s="108">
        <v>51226.28</v>
      </c>
      <c r="F174" s="109">
        <v>0</v>
      </c>
      <c r="G174" s="109">
        <f t="shared" si="26"/>
        <v>96.653358490566035</v>
      </c>
    </row>
    <row r="175" spans="1:7" ht="30.75" thickBot="1" x14ac:dyDescent="0.3">
      <c r="A175" s="106">
        <v>4214</v>
      </c>
      <c r="B175" s="107" t="s">
        <v>151</v>
      </c>
      <c r="C175" s="108">
        <v>0</v>
      </c>
      <c r="D175" s="108">
        <v>69000</v>
      </c>
      <c r="E175" s="108">
        <v>68571.22</v>
      </c>
      <c r="F175" s="109" t="e">
        <f t="shared" si="27"/>
        <v>#DIV/0!</v>
      </c>
      <c r="G175" s="109">
        <f t="shared" si="26"/>
        <v>99.378579710144933</v>
      </c>
    </row>
    <row r="176" spans="1:7" ht="30.75" thickBot="1" x14ac:dyDescent="0.3">
      <c r="A176" s="103">
        <v>422</v>
      </c>
      <c r="B176" s="104" t="s">
        <v>109</v>
      </c>
      <c r="C176" s="105">
        <f>SUM(C177:C179)</f>
        <v>96683.839999999997</v>
      </c>
      <c r="D176" s="105">
        <f>SUM(D177:D179)</f>
        <v>171000</v>
      </c>
      <c r="E176" s="105">
        <f>SUM(E177:E179)</f>
        <v>160299.31999999998</v>
      </c>
      <c r="F176" s="105">
        <f t="shared" si="27"/>
        <v>165.7974279879657</v>
      </c>
      <c r="G176" s="105">
        <f t="shared" si="26"/>
        <v>93.742292397660805</v>
      </c>
    </row>
    <row r="177" spans="1:7" ht="30.75" thickBot="1" x14ac:dyDescent="0.3">
      <c r="A177" s="106">
        <v>4221</v>
      </c>
      <c r="B177" s="107" t="s">
        <v>152</v>
      </c>
      <c r="C177" s="108">
        <v>7243.34</v>
      </c>
      <c r="D177" s="108">
        <v>3000</v>
      </c>
      <c r="E177" s="108">
        <v>759.96</v>
      </c>
      <c r="F177" s="109">
        <f t="shared" si="27"/>
        <v>10.491844922370067</v>
      </c>
      <c r="G177" s="109">
        <f t="shared" si="26"/>
        <v>25.332000000000001</v>
      </c>
    </row>
    <row r="178" spans="1:7" ht="45.75" thickBot="1" x14ac:dyDescent="0.3">
      <c r="A178" s="106">
        <v>4223</v>
      </c>
      <c r="B178" s="107" t="s">
        <v>158</v>
      </c>
      <c r="C178" s="108">
        <v>0</v>
      </c>
      <c r="D178" s="108">
        <v>15000</v>
      </c>
      <c r="E178" s="108">
        <v>14418.75</v>
      </c>
      <c r="F178" s="109">
        <v>0</v>
      </c>
      <c r="G178" s="109">
        <v>0</v>
      </c>
    </row>
    <row r="179" spans="1:7" ht="45.75" thickBot="1" x14ac:dyDescent="0.3">
      <c r="A179" s="106">
        <v>4227</v>
      </c>
      <c r="B179" s="107" t="s">
        <v>153</v>
      </c>
      <c r="C179" s="108">
        <v>89440.5</v>
      </c>
      <c r="D179" s="108">
        <v>153000</v>
      </c>
      <c r="E179" s="108">
        <v>145120.60999999999</v>
      </c>
      <c r="F179" s="109">
        <f t="shared" si="27"/>
        <v>162.25380001229865</v>
      </c>
      <c r="G179" s="109">
        <f t="shared" si="26"/>
        <v>94.850071895424833</v>
      </c>
    </row>
    <row r="180" spans="1:7" ht="30.75" thickBot="1" x14ac:dyDescent="0.3">
      <c r="A180" s="117">
        <v>423</v>
      </c>
      <c r="B180" s="118" t="s">
        <v>227</v>
      </c>
      <c r="C180" s="116">
        <f>C181</f>
        <v>0</v>
      </c>
      <c r="D180" s="116">
        <f t="shared" ref="D180:E180" si="32">D181</f>
        <v>0</v>
      </c>
      <c r="E180" s="116">
        <f t="shared" si="32"/>
        <v>0</v>
      </c>
      <c r="F180" s="105" t="e">
        <f t="shared" si="27"/>
        <v>#DIV/0!</v>
      </c>
      <c r="G180" s="105" t="e">
        <f t="shared" si="26"/>
        <v>#DIV/0!</v>
      </c>
    </row>
    <row r="181" spans="1:7" ht="60.75" thickBot="1" x14ac:dyDescent="0.3">
      <c r="A181" s="106">
        <v>4231</v>
      </c>
      <c r="B181" s="107" t="s">
        <v>154</v>
      </c>
      <c r="C181" s="108">
        <v>0</v>
      </c>
      <c r="D181" s="108">
        <v>0</v>
      </c>
      <c r="E181" s="108">
        <v>0</v>
      </c>
      <c r="F181" s="109">
        <v>0</v>
      </c>
      <c r="G181" s="109">
        <v>0</v>
      </c>
    </row>
    <row r="182" spans="1:7" ht="45.75" thickBot="1" x14ac:dyDescent="0.3">
      <c r="A182" s="103">
        <v>426</v>
      </c>
      <c r="B182" s="104" t="s">
        <v>110</v>
      </c>
      <c r="C182" s="105">
        <f>SUM(C183:C184)</f>
        <v>5790.03</v>
      </c>
      <c r="D182" s="105">
        <f>SUM(D183:D184)</f>
        <v>50000</v>
      </c>
      <c r="E182" s="105">
        <f>SUM(E183:E184)</f>
        <v>47648.04</v>
      </c>
      <c r="F182" s="105">
        <f t="shared" si="27"/>
        <v>822.93252366568049</v>
      </c>
      <c r="G182" s="105">
        <f t="shared" si="26"/>
        <v>95.296080000000003</v>
      </c>
    </row>
    <row r="183" spans="1:7" ht="45.75" thickBot="1" x14ac:dyDescent="0.3">
      <c r="A183" s="119">
        <v>4262</v>
      </c>
      <c r="B183" s="114" t="s">
        <v>205</v>
      </c>
      <c r="C183" s="109">
        <v>0</v>
      </c>
      <c r="D183" s="109">
        <v>0</v>
      </c>
      <c r="E183" s="109">
        <v>0</v>
      </c>
      <c r="F183" s="109"/>
      <c r="G183" s="109" t="e">
        <f t="shared" si="26"/>
        <v>#DIV/0!</v>
      </c>
    </row>
    <row r="184" spans="1:7" ht="45.75" thickBot="1" x14ac:dyDescent="0.3">
      <c r="A184" s="106">
        <v>4263</v>
      </c>
      <c r="B184" s="107" t="s">
        <v>155</v>
      </c>
      <c r="C184" s="108">
        <v>5790.03</v>
      </c>
      <c r="D184" s="108">
        <v>50000</v>
      </c>
      <c r="E184" s="108">
        <v>47648.04</v>
      </c>
      <c r="F184" s="109">
        <f t="shared" si="27"/>
        <v>822.93252366568049</v>
      </c>
      <c r="G184" s="109">
        <f t="shared" si="26"/>
        <v>95.296080000000003</v>
      </c>
    </row>
    <row r="185" spans="1:7" ht="60.75" thickBot="1" x14ac:dyDescent="0.3">
      <c r="A185" s="110">
        <v>45</v>
      </c>
      <c r="B185" s="111" t="s">
        <v>111</v>
      </c>
      <c r="C185" s="112">
        <f t="shared" ref="C185:E186" si="33">SUM(C186)</f>
        <v>0</v>
      </c>
      <c r="D185" s="112">
        <f t="shared" si="33"/>
        <v>0</v>
      </c>
      <c r="E185" s="112">
        <f t="shared" si="33"/>
        <v>0</v>
      </c>
      <c r="F185" s="112">
        <v>0</v>
      </c>
      <c r="G185" s="112" t="e">
        <f t="shared" si="26"/>
        <v>#DIV/0!</v>
      </c>
    </row>
    <row r="186" spans="1:7" ht="45.75" thickBot="1" x14ac:dyDescent="0.3">
      <c r="A186" s="103">
        <v>451</v>
      </c>
      <c r="B186" s="104" t="s">
        <v>112</v>
      </c>
      <c r="C186" s="105">
        <f t="shared" si="33"/>
        <v>0</v>
      </c>
      <c r="D186" s="105">
        <f t="shared" si="33"/>
        <v>0</v>
      </c>
      <c r="E186" s="105">
        <f t="shared" si="33"/>
        <v>0</v>
      </c>
      <c r="F186" s="105">
        <v>0</v>
      </c>
      <c r="G186" s="105" t="e">
        <f t="shared" si="26"/>
        <v>#DIV/0!</v>
      </c>
    </row>
    <row r="187" spans="1:7" ht="45.75" thickBot="1" x14ac:dyDescent="0.3">
      <c r="A187" s="106">
        <v>4511</v>
      </c>
      <c r="B187" s="107" t="s">
        <v>112</v>
      </c>
      <c r="C187" s="108">
        <v>0</v>
      </c>
      <c r="D187" s="108">
        <v>0</v>
      </c>
      <c r="E187" s="108">
        <v>0</v>
      </c>
      <c r="F187" s="109">
        <v>0</v>
      </c>
      <c r="G187" s="109" t="e">
        <f t="shared" si="26"/>
        <v>#DIV/0!</v>
      </c>
    </row>
    <row r="188" spans="1:7" ht="15.75" thickBot="1" x14ac:dyDescent="0.3">
      <c r="A188" s="120" t="s">
        <v>113</v>
      </c>
      <c r="B188" s="121"/>
      <c r="C188" s="122">
        <f>C166+C103</f>
        <v>1066362.4300000002</v>
      </c>
      <c r="D188" s="122">
        <f>D166+D103</f>
        <v>1650435</v>
      </c>
      <c r="E188" s="122">
        <f>E166+E103</f>
        <v>1434437.19</v>
      </c>
      <c r="F188" s="123">
        <f t="shared" si="27"/>
        <v>134.51685371173474</v>
      </c>
      <c r="G188" s="123">
        <f t="shared" si="26"/>
        <v>86.91267393141807</v>
      </c>
    </row>
    <row r="190" spans="1:7" x14ac:dyDescent="0.25">
      <c r="A190" s="90" t="s">
        <v>204</v>
      </c>
    </row>
    <row r="191" spans="1:7" x14ac:dyDescent="0.25">
      <c r="A191" s="90"/>
    </row>
    <row r="193" spans="1:10" x14ac:dyDescent="0.25">
      <c r="A193" s="30" t="s">
        <v>159</v>
      </c>
      <c r="B193" s="40"/>
      <c r="C193" s="40"/>
      <c r="D193" s="40"/>
    </row>
    <row r="194" spans="1:10" x14ac:dyDescent="0.25">
      <c r="A194" s="31" t="s">
        <v>229</v>
      </c>
      <c r="B194" s="31"/>
      <c r="C194" s="31"/>
      <c r="D194" s="31"/>
      <c r="E194" s="31"/>
      <c r="F194" s="37"/>
      <c r="G194" s="37"/>
    </row>
    <row r="195" spans="1:10" x14ac:dyDescent="0.25">
      <c r="A195" s="31" t="s">
        <v>257</v>
      </c>
      <c r="B195" s="40"/>
      <c r="C195" s="40"/>
      <c r="D195" s="40"/>
    </row>
    <row r="196" spans="1:10" x14ac:dyDescent="0.25">
      <c r="A196" s="32"/>
      <c r="B196" s="40"/>
      <c r="C196" s="40"/>
      <c r="D196" s="40"/>
    </row>
    <row r="197" spans="1:10" x14ac:dyDescent="0.25">
      <c r="A197" s="161" t="s">
        <v>160</v>
      </c>
      <c r="B197" s="161"/>
      <c r="C197" s="161"/>
      <c r="D197" s="161"/>
      <c r="E197" s="161"/>
      <c r="F197" s="161"/>
      <c r="G197" s="161"/>
    </row>
    <row r="198" spans="1:10" x14ac:dyDescent="0.25">
      <c r="A198" s="155" t="s">
        <v>230</v>
      </c>
      <c r="B198" s="155"/>
      <c r="C198" s="155"/>
      <c r="D198" s="155"/>
      <c r="E198" s="155"/>
      <c r="F198" s="155"/>
      <c r="G198" s="155"/>
    </row>
    <row r="199" spans="1:10" x14ac:dyDescent="0.25">
      <c r="A199" s="33"/>
      <c r="B199" s="40"/>
      <c r="C199" s="40"/>
      <c r="D199" s="40"/>
    </row>
    <row r="200" spans="1:10" x14ac:dyDescent="0.25">
      <c r="A200" s="161" t="s">
        <v>161</v>
      </c>
      <c r="B200" s="161"/>
      <c r="C200" s="161"/>
      <c r="D200" s="161"/>
      <c r="E200" s="161"/>
      <c r="F200" s="161"/>
      <c r="G200" s="161"/>
    </row>
    <row r="201" spans="1:10" ht="31.5" customHeight="1" x14ac:dyDescent="0.25">
      <c r="A201" s="163" t="s">
        <v>276</v>
      </c>
      <c r="B201" s="163"/>
      <c r="C201" s="163"/>
      <c r="D201" s="163"/>
      <c r="E201" s="163"/>
      <c r="F201" s="163"/>
      <c r="G201" s="163"/>
    </row>
    <row r="202" spans="1:10" x14ac:dyDescent="0.25">
      <c r="A202" s="124"/>
      <c r="B202" s="40"/>
      <c r="C202" s="40"/>
      <c r="D202" s="40"/>
    </row>
    <row r="203" spans="1:10" x14ac:dyDescent="0.25">
      <c r="A203" s="161" t="s">
        <v>162</v>
      </c>
      <c r="B203" s="161"/>
      <c r="C203" s="161"/>
      <c r="D203" s="161"/>
      <c r="E203" s="161"/>
      <c r="F203" s="161"/>
      <c r="G203" s="161"/>
    </row>
    <row r="204" spans="1:10" x14ac:dyDescent="0.25">
      <c r="A204" s="168" t="s">
        <v>266</v>
      </c>
      <c r="B204" s="168"/>
      <c r="C204" s="168"/>
      <c r="D204" s="168"/>
      <c r="E204" s="168"/>
      <c r="F204" s="168"/>
      <c r="G204" s="168"/>
    </row>
    <row r="205" spans="1:10" x14ac:dyDescent="0.25">
      <c r="A205" s="169" t="s">
        <v>264</v>
      </c>
      <c r="B205" s="169"/>
      <c r="C205" s="169"/>
      <c r="D205" s="169"/>
      <c r="E205" s="169"/>
      <c r="F205" s="169"/>
    </row>
    <row r="206" spans="1:10" x14ac:dyDescent="0.25">
      <c r="A206" s="168" t="s">
        <v>263</v>
      </c>
      <c r="B206" s="168"/>
      <c r="C206" s="168"/>
      <c r="D206" s="168"/>
      <c r="E206" s="168"/>
      <c r="F206" s="168"/>
      <c r="G206" s="168"/>
      <c r="H206" s="95"/>
      <c r="I206" s="96"/>
      <c r="J206" s="96"/>
    </row>
    <row r="207" spans="1:10" ht="28.5" customHeight="1" x14ac:dyDescent="0.25">
      <c r="A207" s="170" t="s">
        <v>265</v>
      </c>
      <c r="B207" s="170"/>
      <c r="C207" s="170"/>
      <c r="D207" s="170"/>
      <c r="E207" s="170"/>
      <c r="F207" s="170"/>
      <c r="G207" s="170"/>
    </row>
    <row r="208" spans="1:10" x14ac:dyDescent="0.25">
      <c r="A208" s="33"/>
      <c r="B208" s="40"/>
      <c r="C208" s="40"/>
      <c r="D208" s="40"/>
    </row>
    <row r="209" spans="1:7" x14ac:dyDescent="0.25">
      <c r="A209" s="171" t="s">
        <v>163</v>
      </c>
      <c r="B209" s="171"/>
      <c r="C209" s="171"/>
      <c r="D209" s="171"/>
      <c r="E209" s="171"/>
      <c r="F209" s="171"/>
      <c r="G209" s="171"/>
    </row>
    <row r="210" spans="1:7" x14ac:dyDescent="0.25">
      <c r="A210" s="155" t="s">
        <v>267</v>
      </c>
      <c r="B210" s="155"/>
      <c r="C210" s="155"/>
      <c r="D210" s="155"/>
      <c r="E210" s="155"/>
      <c r="F210" s="155"/>
      <c r="G210" s="155"/>
    </row>
    <row r="211" spans="1:7" ht="14.25" customHeight="1" x14ac:dyDescent="0.25">
      <c r="A211" s="156" t="s">
        <v>197</v>
      </c>
      <c r="B211" s="156"/>
      <c r="C211" s="156"/>
      <c r="D211" s="156"/>
      <c r="E211" s="156"/>
      <c r="F211" s="156"/>
      <c r="G211" s="156"/>
    </row>
    <row r="212" spans="1:7" x14ac:dyDescent="0.25">
      <c r="A212" s="34"/>
      <c r="B212" s="40"/>
      <c r="C212" s="40"/>
      <c r="D212" s="40"/>
    </row>
    <row r="213" spans="1:7" ht="15.75" thickBot="1" x14ac:dyDescent="0.3">
      <c r="A213" s="38" t="s">
        <v>164</v>
      </c>
      <c r="B213" s="40"/>
      <c r="C213" s="40"/>
      <c r="D213" s="40"/>
    </row>
    <row r="214" spans="1:7" x14ac:dyDescent="0.25">
      <c r="A214" s="157" t="s">
        <v>165</v>
      </c>
      <c r="B214" s="125" t="s">
        <v>224</v>
      </c>
      <c r="C214" s="125" t="s">
        <v>223</v>
      </c>
      <c r="D214" s="125" t="s">
        <v>167</v>
      </c>
    </row>
    <row r="215" spans="1:7" ht="26.25" thickBot="1" x14ac:dyDescent="0.3">
      <c r="A215" s="158"/>
      <c r="B215" s="126" t="s">
        <v>225</v>
      </c>
      <c r="C215" s="126" t="s">
        <v>226</v>
      </c>
      <c r="D215" s="127"/>
    </row>
    <row r="216" spans="1:7" ht="15.75" thickBot="1" x14ac:dyDescent="0.3">
      <c r="A216" s="128" t="s">
        <v>168</v>
      </c>
      <c r="B216" s="129">
        <v>381970</v>
      </c>
      <c r="C216" s="129">
        <v>373587.12</v>
      </c>
      <c r="D216" s="130">
        <f>C216/B216</f>
        <v>0.97805356441605362</v>
      </c>
    </row>
    <row r="217" spans="1:7" ht="15.75" thickBot="1" x14ac:dyDescent="0.3">
      <c r="A217" s="128" t="s">
        <v>169</v>
      </c>
      <c r="B217" s="129">
        <v>981900</v>
      </c>
      <c r="C217" s="129">
        <v>897289.86</v>
      </c>
      <c r="D217" s="130">
        <f t="shared" ref="D217:D221" si="34">C217/B217</f>
        <v>0.91383018637335778</v>
      </c>
    </row>
    <row r="218" spans="1:7" ht="15.75" thickBot="1" x14ac:dyDescent="0.3">
      <c r="A218" s="128" t="s">
        <v>170</v>
      </c>
      <c r="B218" s="129">
        <v>66210</v>
      </c>
      <c r="C218" s="129">
        <v>80738.14</v>
      </c>
      <c r="D218" s="130">
        <f t="shared" si="34"/>
        <v>1.219425162362181</v>
      </c>
    </row>
    <row r="219" spans="1:7" ht="26.25" thickBot="1" x14ac:dyDescent="0.3">
      <c r="A219" s="131" t="s">
        <v>171</v>
      </c>
      <c r="B219" s="129">
        <v>187540</v>
      </c>
      <c r="C219" s="129">
        <v>176532.37</v>
      </c>
      <c r="D219" s="130">
        <f t="shared" si="34"/>
        <v>0.94130516156553268</v>
      </c>
    </row>
    <row r="220" spans="1:7" ht="15.75" thickBot="1" x14ac:dyDescent="0.3">
      <c r="A220" s="131" t="s">
        <v>172</v>
      </c>
      <c r="B220" s="132">
        <v>0</v>
      </c>
      <c r="C220" s="133">
        <v>0</v>
      </c>
      <c r="D220" s="134" t="e">
        <f t="shared" si="34"/>
        <v>#DIV/0!</v>
      </c>
    </row>
    <row r="221" spans="1:7" ht="15.75" thickBot="1" x14ac:dyDescent="0.3">
      <c r="A221" s="135" t="s">
        <v>173</v>
      </c>
      <c r="B221" s="136">
        <f>SUM(B216:B220)</f>
        <v>1617620</v>
      </c>
      <c r="C221" s="136">
        <f>SUM(C216:C220)</f>
        <v>1528147.4899999998</v>
      </c>
      <c r="D221" s="130">
        <f t="shared" si="34"/>
        <v>0.94468879588531285</v>
      </c>
    </row>
    <row r="222" spans="1:7" x14ac:dyDescent="0.25">
      <c r="B222" s="40"/>
      <c r="C222" s="40"/>
      <c r="D222" s="40"/>
    </row>
    <row r="223" spans="1:7" x14ac:dyDescent="0.25">
      <c r="A223" s="168" t="s">
        <v>232</v>
      </c>
      <c r="B223" s="168"/>
      <c r="C223" s="168"/>
      <c r="D223" s="168"/>
      <c r="E223" s="168"/>
      <c r="F223" s="168"/>
      <c r="G223" s="168"/>
    </row>
    <row r="224" spans="1:7" ht="39" customHeight="1" x14ac:dyDescent="0.25">
      <c r="A224" s="162" t="s">
        <v>233</v>
      </c>
      <c r="B224" s="162"/>
      <c r="C224" s="162"/>
      <c r="D224" s="162"/>
      <c r="E224" s="162"/>
      <c r="F224" s="162"/>
      <c r="G224" s="162"/>
    </row>
    <row r="225" spans="1:7" ht="27.75" customHeight="1" x14ac:dyDescent="0.25">
      <c r="A225" s="162" t="s">
        <v>234</v>
      </c>
      <c r="B225" s="162"/>
      <c r="C225" s="162"/>
      <c r="D225" s="162"/>
      <c r="E225" s="162"/>
      <c r="F225" s="162"/>
      <c r="G225" s="162"/>
    </row>
    <row r="226" spans="1:7" ht="27" customHeight="1" x14ac:dyDescent="0.25">
      <c r="A226" s="162" t="s">
        <v>253</v>
      </c>
      <c r="B226" s="162"/>
      <c r="C226" s="162"/>
      <c r="D226" s="162"/>
      <c r="E226" s="162"/>
      <c r="F226" s="162"/>
      <c r="G226" s="162"/>
    </row>
    <row r="227" spans="1:7" x14ac:dyDescent="0.25">
      <c r="A227" s="33"/>
      <c r="B227" s="40"/>
      <c r="C227" s="40"/>
      <c r="D227" s="40"/>
    </row>
    <row r="228" spans="1:7" ht="15.75" thickBot="1" x14ac:dyDescent="0.3">
      <c r="A228" s="38" t="s">
        <v>174</v>
      </c>
      <c r="B228" s="40"/>
      <c r="C228" s="40"/>
      <c r="D228" s="40"/>
    </row>
    <row r="229" spans="1:7" x14ac:dyDescent="0.25">
      <c r="A229" s="166" t="s">
        <v>45</v>
      </c>
      <c r="B229" s="125" t="s">
        <v>224</v>
      </c>
      <c r="C229" s="125" t="s">
        <v>166</v>
      </c>
      <c r="D229" s="164" t="s">
        <v>194</v>
      </c>
    </row>
    <row r="230" spans="1:7" ht="26.25" thickBot="1" x14ac:dyDescent="0.3">
      <c r="A230" s="167"/>
      <c r="B230" s="126" t="s">
        <v>225</v>
      </c>
      <c r="C230" s="126" t="s">
        <v>226</v>
      </c>
      <c r="D230" s="165"/>
    </row>
    <row r="231" spans="1:7" ht="15.75" thickBot="1" x14ac:dyDescent="0.3">
      <c r="A231" s="128" t="s">
        <v>175</v>
      </c>
      <c r="B231" s="129">
        <v>127100</v>
      </c>
      <c r="C231" s="129">
        <v>89020.25</v>
      </c>
      <c r="D231" s="138">
        <f>C231/B231</f>
        <v>0.70039535798583796</v>
      </c>
    </row>
    <row r="232" spans="1:7" ht="15.75" thickBot="1" x14ac:dyDescent="0.3">
      <c r="A232" s="135" t="s">
        <v>258</v>
      </c>
      <c r="B232" s="139"/>
      <c r="C232" s="139"/>
      <c r="D232" s="138">
        <v>0.19600000000000001</v>
      </c>
    </row>
    <row r="233" spans="1:7" x14ac:dyDescent="0.25">
      <c r="A233" s="33"/>
      <c r="B233" s="40"/>
      <c r="C233" s="40"/>
      <c r="D233" s="40"/>
    </row>
    <row r="234" spans="1:7" ht="27.75" customHeight="1" x14ac:dyDescent="0.25">
      <c r="A234" s="162" t="s">
        <v>235</v>
      </c>
      <c r="B234" s="162"/>
      <c r="C234" s="162"/>
      <c r="D234" s="162"/>
      <c r="E234" s="162"/>
      <c r="F234" s="162"/>
      <c r="G234" s="162"/>
    </row>
    <row r="235" spans="1:7" x14ac:dyDescent="0.25">
      <c r="A235" s="33"/>
      <c r="B235" s="40"/>
      <c r="C235" s="40"/>
      <c r="D235" s="40"/>
    </row>
    <row r="236" spans="1:7" x14ac:dyDescent="0.25">
      <c r="A236" s="161" t="s">
        <v>176</v>
      </c>
      <c r="B236" s="161"/>
      <c r="C236" s="161"/>
      <c r="D236" s="161"/>
      <c r="E236" s="161"/>
      <c r="F236" s="161"/>
      <c r="G236" s="161"/>
    </row>
    <row r="237" spans="1:7" x14ac:dyDescent="0.25">
      <c r="A237" s="155" t="s">
        <v>236</v>
      </c>
      <c r="B237" s="155"/>
      <c r="C237" s="155"/>
      <c r="D237" s="155"/>
      <c r="E237" s="155"/>
      <c r="F237" s="155"/>
      <c r="G237" s="155"/>
    </row>
    <row r="238" spans="1:7" x14ac:dyDescent="0.25">
      <c r="A238" s="33"/>
      <c r="B238" s="40"/>
      <c r="C238" s="40"/>
      <c r="D238" s="40"/>
    </row>
    <row r="239" spans="1:7" ht="17.25" customHeight="1" x14ac:dyDescent="0.25">
      <c r="A239" s="33" t="s">
        <v>177</v>
      </c>
      <c r="B239" s="40"/>
      <c r="C239" s="40"/>
      <c r="D239" s="40"/>
    </row>
    <row r="240" spans="1:7" x14ac:dyDescent="0.25">
      <c r="A240" s="35" t="s">
        <v>178</v>
      </c>
      <c r="B240" s="40"/>
      <c r="C240" s="40"/>
      <c r="D240" s="40"/>
    </row>
    <row r="241" spans="1:7" x14ac:dyDescent="0.25">
      <c r="A241" s="35" t="s">
        <v>179</v>
      </c>
      <c r="B241" s="40"/>
      <c r="C241" s="40"/>
      <c r="D241" s="40"/>
    </row>
    <row r="242" spans="1:7" x14ac:dyDescent="0.25">
      <c r="A242" s="33"/>
      <c r="B242" s="40"/>
      <c r="C242" s="40"/>
      <c r="D242" s="40"/>
    </row>
    <row r="243" spans="1:7" ht="15.75" thickBot="1" x14ac:dyDescent="0.3">
      <c r="A243" s="38" t="s">
        <v>8</v>
      </c>
      <c r="B243" s="40"/>
      <c r="C243" s="40"/>
      <c r="D243" s="40"/>
    </row>
    <row r="244" spans="1:7" x14ac:dyDescent="0.25">
      <c r="A244" s="178" t="s">
        <v>8</v>
      </c>
      <c r="B244" s="125" t="s">
        <v>224</v>
      </c>
      <c r="C244" s="125" t="s">
        <v>223</v>
      </c>
      <c r="D244" s="125" t="s">
        <v>167</v>
      </c>
    </row>
    <row r="245" spans="1:7" ht="26.25" thickBot="1" x14ac:dyDescent="0.3">
      <c r="A245" s="179"/>
      <c r="B245" s="126" t="s">
        <v>225</v>
      </c>
      <c r="C245" s="126" t="s">
        <v>226</v>
      </c>
      <c r="D245" s="127"/>
    </row>
    <row r="246" spans="1:7" ht="15.75" thickBot="1" x14ac:dyDescent="0.3">
      <c r="A246" s="128" t="s">
        <v>180</v>
      </c>
      <c r="B246" s="129">
        <v>394830</v>
      </c>
      <c r="C246" s="129">
        <v>338005.58</v>
      </c>
      <c r="D246" s="138">
        <f>C246/B246</f>
        <v>0.85607876807740046</v>
      </c>
    </row>
    <row r="247" spans="1:7" ht="15.75" thickBot="1" x14ac:dyDescent="0.3">
      <c r="A247" s="128" t="s">
        <v>181</v>
      </c>
      <c r="B247" s="129">
        <v>445135</v>
      </c>
      <c r="C247" s="129">
        <v>375072.95</v>
      </c>
      <c r="D247" s="138">
        <f t="shared" ref="D247:D253" si="35">C247/B247</f>
        <v>0.84260494007435949</v>
      </c>
    </row>
    <row r="248" spans="1:7" ht="15.75" thickBot="1" x14ac:dyDescent="0.3">
      <c r="A248" s="128" t="s">
        <v>182</v>
      </c>
      <c r="B248" s="129">
        <v>6770</v>
      </c>
      <c r="C248" s="129">
        <v>6126.47</v>
      </c>
      <c r="D248" s="138">
        <f t="shared" si="35"/>
        <v>0.90494387001477106</v>
      </c>
    </row>
    <row r="249" spans="1:7" ht="15.75" thickBot="1" x14ac:dyDescent="0.3">
      <c r="A249" s="128" t="s">
        <v>195</v>
      </c>
      <c r="B249" s="129">
        <v>0</v>
      </c>
      <c r="C249" s="129">
        <v>0</v>
      </c>
      <c r="D249" s="138" t="e">
        <f t="shared" si="35"/>
        <v>#DIV/0!</v>
      </c>
    </row>
    <row r="250" spans="1:7" ht="18" customHeight="1" thickBot="1" x14ac:dyDescent="0.3">
      <c r="A250" s="140" t="s">
        <v>183</v>
      </c>
      <c r="B250" s="129">
        <v>147800</v>
      </c>
      <c r="C250" s="129">
        <v>121692.66</v>
      </c>
      <c r="D250" s="138">
        <f t="shared" si="35"/>
        <v>0.82336035182679301</v>
      </c>
    </row>
    <row r="251" spans="1:7" ht="15.75" thickBot="1" x14ac:dyDescent="0.3">
      <c r="A251" s="131" t="s">
        <v>184</v>
      </c>
      <c r="B251" s="129">
        <v>71020</v>
      </c>
      <c r="C251" s="129">
        <v>59219.519999999997</v>
      </c>
      <c r="D251" s="138">
        <f t="shared" si="35"/>
        <v>0.8338428611658687</v>
      </c>
    </row>
    <row r="252" spans="1:7" ht="15.75" thickBot="1" x14ac:dyDescent="0.3">
      <c r="A252" s="131" t="s">
        <v>185</v>
      </c>
      <c r="B252" s="129">
        <v>100880</v>
      </c>
      <c r="C252" s="129">
        <v>98007.44</v>
      </c>
      <c r="D252" s="138">
        <f t="shared" si="35"/>
        <v>0.97152498017446476</v>
      </c>
    </row>
    <row r="253" spans="1:7" ht="15.75" thickBot="1" x14ac:dyDescent="0.3">
      <c r="A253" s="135" t="s">
        <v>186</v>
      </c>
      <c r="B253" s="139">
        <f>SUM(B246:B252)</f>
        <v>1166435</v>
      </c>
      <c r="C253" s="139">
        <f>SUM(C246:C252)</f>
        <v>998124.62000000011</v>
      </c>
      <c r="D253" s="138">
        <f t="shared" si="35"/>
        <v>0.85570530719671489</v>
      </c>
    </row>
    <row r="254" spans="1:7" x14ac:dyDescent="0.25">
      <c r="A254" s="33"/>
      <c r="B254" s="40"/>
      <c r="C254" s="40"/>
      <c r="D254" s="40"/>
    </row>
    <row r="255" spans="1:7" ht="36.75" customHeight="1" x14ac:dyDescent="0.25">
      <c r="A255" s="162" t="s">
        <v>237</v>
      </c>
      <c r="B255" s="162"/>
      <c r="C255" s="162"/>
      <c r="D255" s="162"/>
      <c r="E255" s="162"/>
      <c r="F255" s="162"/>
      <c r="G255" s="162"/>
    </row>
    <row r="256" spans="1:7" ht="30.75" customHeight="1" x14ac:dyDescent="0.25">
      <c r="A256" s="162" t="s">
        <v>268</v>
      </c>
      <c r="B256" s="162"/>
      <c r="C256" s="162"/>
      <c r="D256" s="162"/>
      <c r="E256" s="162"/>
      <c r="F256" s="162"/>
      <c r="G256" s="162"/>
    </row>
    <row r="257" spans="1:7" ht="24" customHeight="1" x14ac:dyDescent="0.25">
      <c r="A257" s="162" t="s">
        <v>269</v>
      </c>
      <c r="B257" s="162"/>
      <c r="C257" s="162"/>
      <c r="D257" s="162"/>
      <c r="E257" s="162"/>
      <c r="F257" s="162"/>
      <c r="G257" s="162"/>
    </row>
    <row r="258" spans="1:7" ht="24.75" customHeight="1" x14ac:dyDescent="0.25">
      <c r="A258" s="162" t="s">
        <v>238</v>
      </c>
      <c r="B258" s="162"/>
      <c r="C258" s="162"/>
      <c r="D258" s="162"/>
      <c r="E258" s="162"/>
      <c r="F258" s="162"/>
      <c r="G258" s="162"/>
    </row>
    <row r="259" spans="1:7" ht="43.5" customHeight="1" x14ac:dyDescent="0.25">
      <c r="A259" s="162" t="s">
        <v>270</v>
      </c>
      <c r="B259" s="162"/>
      <c r="C259" s="162"/>
      <c r="D259" s="162"/>
      <c r="E259" s="162"/>
      <c r="F259" s="162"/>
      <c r="G259" s="162"/>
    </row>
    <row r="260" spans="1:7" ht="29.25" customHeight="1" x14ac:dyDescent="0.25">
      <c r="A260" s="162" t="s">
        <v>254</v>
      </c>
      <c r="B260" s="162"/>
      <c r="C260" s="162"/>
      <c r="D260" s="162"/>
      <c r="E260" s="162"/>
      <c r="F260" s="162"/>
      <c r="G260" s="162"/>
    </row>
    <row r="261" spans="1:7" x14ac:dyDescent="0.25">
      <c r="A261" s="33"/>
      <c r="B261" s="40"/>
      <c r="C261" s="40"/>
      <c r="D261" s="40"/>
    </row>
    <row r="262" spans="1:7" x14ac:dyDescent="0.25">
      <c r="A262" s="38" t="s">
        <v>9</v>
      </c>
      <c r="B262" s="40"/>
      <c r="C262" s="40"/>
      <c r="D262" s="40"/>
    </row>
    <row r="263" spans="1:7" x14ac:dyDescent="0.25">
      <c r="A263" s="36"/>
      <c r="B263" s="125" t="s">
        <v>224</v>
      </c>
      <c r="C263" s="125" t="s">
        <v>223</v>
      </c>
      <c r="D263" s="125" t="s">
        <v>167</v>
      </c>
    </row>
    <row r="264" spans="1:7" ht="25.5" x14ac:dyDescent="0.25">
      <c r="A264" s="141" t="s">
        <v>9</v>
      </c>
      <c r="B264" s="142" t="s">
        <v>225</v>
      </c>
      <c r="C264" s="142" t="s">
        <v>226</v>
      </c>
      <c r="D264" s="143"/>
    </row>
    <row r="265" spans="1:7" ht="15.75" thickBot="1" x14ac:dyDescent="0.3">
      <c r="A265" s="137"/>
      <c r="B265" s="144"/>
      <c r="C265" s="144"/>
      <c r="D265" s="144"/>
    </row>
    <row r="266" spans="1:7" ht="15.75" thickBot="1" x14ac:dyDescent="0.3">
      <c r="A266" s="131" t="s">
        <v>187</v>
      </c>
      <c r="B266" s="129">
        <v>0</v>
      </c>
      <c r="C266" s="129">
        <v>0</v>
      </c>
      <c r="D266" s="138">
        <v>0</v>
      </c>
    </row>
    <row r="267" spans="1:7" ht="15.75" thickBot="1" x14ac:dyDescent="0.3">
      <c r="A267" s="128" t="s">
        <v>188</v>
      </c>
      <c r="B267" s="129">
        <v>484000</v>
      </c>
      <c r="C267" s="129">
        <v>436312.57</v>
      </c>
      <c r="D267" s="138">
        <f>C267/B267</f>
        <v>0.9014722520661157</v>
      </c>
    </row>
    <row r="268" spans="1:7" ht="26.25" thickBot="1" x14ac:dyDescent="0.3">
      <c r="A268" s="128" t="s">
        <v>189</v>
      </c>
      <c r="B268" s="129">
        <v>0</v>
      </c>
      <c r="C268" s="129">
        <v>0</v>
      </c>
      <c r="D268" s="138">
        <v>0</v>
      </c>
    </row>
    <row r="269" spans="1:7" ht="15.75" thickBot="1" x14ac:dyDescent="0.3">
      <c r="A269" s="135" t="s">
        <v>190</v>
      </c>
      <c r="B269" s="139">
        <f>SUM(B266:B268)</f>
        <v>484000</v>
      </c>
      <c r="C269" s="139">
        <f>SUM(C266:C268)</f>
        <v>436312.57</v>
      </c>
      <c r="D269" s="138">
        <f>C269/B269</f>
        <v>0.9014722520661157</v>
      </c>
    </row>
    <row r="270" spans="1:7" ht="30" customHeight="1" x14ac:dyDescent="0.25">
      <c r="A270" s="180" t="s">
        <v>239</v>
      </c>
      <c r="B270" s="180"/>
      <c r="C270" s="180"/>
      <c r="D270" s="180"/>
      <c r="E270" s="180"/>
      <c r="F270" s="180"/>
      <c r="G270" s="180"/>
    </row>
    <row r="271" spans="1:7" ht="54.75" customHeight="1" x14ac:dyDescent="0.25">
      <c r="A271" s="180" t="s">
        <v>271</v>
      </c>
      <c r="B271" s="180"/>
      <c r="C271" s="180"/>
      <c r="D271" s="180"/>
      <c r="E271" s="180"/>
      <c r="F271" s="180"/>
      <c r="G271" s="180"/>
    </row>
    <row r="272" spans="1:7" ht="28.5" customHeight="1" x14ac:dyDescent="0.25">
      <c r="A272" s="180" t="s">
        <v>255</v>
      </c>
      <c r="B272" s="180"/>
      <c r="C272" s="180"/>
      <c r="D272" s="180"/>
      <c r="E272" s="180"/>
      <c r="F272" s="180"/>
      <c r="G272" s="180"/>
    </row>
    <row r="273" spans="1:8" x14ac:dyDescent="0.25">
      <c r="A273" s="145"/>
      <c r="B273" s="40"/>
      <c r="C273" s="40"/>
      <c r="D273" s="40"/>
    </row>
    <row r="274" spans="1:8" x14ac:dyDescent="0.25">
      <c r="A274" s="185" t="s">
        <v>191</v>
      </c>
      <c r="B274" s="185"/>
      <c r="C274" s="185"/>
      <c r="D274" s="185"/>
      <c r="E274" s="185"/>
      <c r="F274" s="185"/>
      <c r="G274" s="185"/>
      <c r="H274" s="185"/>
    </row>
    <row r="275" spans="1:8" ht="18" customHeight="1" x14ac:dyDescent="0.25">
      <c r="A275" s="195" t="s">
        <v>275</v>
      </c>
      <c r="B275" s="195"/>
      <c r="C275" s="195"/>
      <c r="D275" s="195"/>
      <c r="E275" s="195"/>
      <c r="F275" s="195"/>
      <c r="G275" s="195"/>
    </row>
    <row r="276" spans="1:8" x14ac:dyDescent="0.25">
      <c r="A276" s="146"/>
      <c r="B276" s="40"/>
      <c r="C276" s="40"/>
      <c r="D276" s="40"/>
    </row>
    <row r="277" spans="1:8" ht="16.5" customHeight="1" x14ac:dyDescent="0.25">
      <c r="A277" s="194" t="s">
        <v>243</v>
      </c>
      <c r="B277" s="194"/>
      <c r="C277" s="194"/>
      <c r="D277" s="194"/>
      <c r="E277" s="194"/>
      <c r="F277" s="194"/>
      <c r="G277" s="194"/>
    </row>
    <row r="278" spans="1:8" s="148" customFormat="1" x14ac:dyDescent="0.25">
      <c r="A278" s="182" t="s">
        <v>241</v>
      </c>
      <c r="B278" s="182"/>
      <c r="C278" s="182"/>
      <c r="D278" s="182"/>
      <c r="E278" s="182"/>
      <c r="F278" s="182"/>
      <c r="G278" s="182"/>
    </row>
    <row r="279" spans="1:8" s="148" customFormat="1" x14ac:dyDescent="0.25">
      <c r="A279" s="182" t="s">
        <v>240</v>
      </c>
      <c r="B279" s="182"/>
      <c r="C279" s="182"/>
      <c r="D279" s="182"/>
      <c r="E279" s="182"/>
      <c r="F279" s="182"/>
      <c r="G279" s="182"/>
    </row>
    <row r="280" spans="1:8" s="148" customFormat="1" x14ac:dyDescent="0.25">
      <c r="A280" s="182" t="s">
        <v>242</v>
      </c>
      <c r="B280" s="182"/>
      <c r="C280" s="182"/>
      <c r="D280" s="182"/>
      <c r="E280" s="182"/>
      <c r="F280" s="182"/>
      <c r="G280" s="182"/>
    </row>
    <row r="281" spans="1:8" s="148" customFormat="1" x14ac:dyDescent="0.25">
      <c r="A281" s="147"/>
      <c r="B281" s="147"/>
      <c r="C281" s="147"/>
      <c r="D281" s="147"/>
      <c r="E281" s="147"/>
      <c r="F281" s="147"/>
      <c r="G281" s="147"/>
    </row>
    <row r="282" spans="1:8" s="148" customFormat="1" x14ac:dyDescent="0.25">
      <c r="A282" s="194" t="s">
        <v>246</v>
      </c>
      <c r="B282" s="194"/>
      <c r="C282" s="194"/>
      <c r="D282" s="194"/>
      <c r="E282" s="194"/>
      <c r="F282" s="194"/>
      <c r="G282" s="194"/>
    </row>
    <row r="283" spans="1:8" s="148" customFormat="1" x14ac:dyDescent="0.25">
      <c r="A283" s="182" t="s">
        <v>244</v>
      </c>
      <c r="B283" s="182"/>
      <c r="C283" s="182"/>
      <c r="D283" s="182"/>
      <c r="E283" s="182"/>
      <c r="F283" s="182"/>
      <c r="G283" s="182"/>
    </row>
    <row r="284" spans="1:8" s="148" customFormat="1" x14ac:dyDescent="0.25">
      <c r="A284" s="182" t="s">
        <v>245</v>
      </c>
      <c r="B284" s="182"/>
      <c r="C284" s="182"/>
      <c r="D284" s="182"/>
      <c r="E284" s="182"/>
      <c r="F284" s="182"/>
      <c r="G284" s="182"/>
    </row>
    <row r="285" spans="1:8" s="148" customFormat="1" x14ac:dyDescent="0.25">
      <c r="A285" s="147"/>
      <c r="B285" s="147"/>
      <c r="C285" s="147"/>
      <c r="D285" s="147"/>
      <c r="E285" s="147"/>
      <c r="F285" s="147"/>
      <c r="G285" s="147"/>
    </row>
    <row r="286" spans="1:8" x14ac:dyDescent="0.25">
      <c r="A286" s="185" t="s">
        <v>249</v>
      </c>
      <c r="B286" s="185"/>
      <c r="C286" s="185"/>
      <c r="D286" s="185"/>
      <c r="E286" s="185"/>
      <c r="F286" s="185"/>
      <c r="G286" s="185"/>
    </row>
    <row r="287" spans="1:8" s="148" customFormat="1" x14ac:dyDescent="0.25">
      <c r="A287" s="182" t="s">
        <v>247</v>
      </c>
      <c r="B287" s="182"/>
      <c r="C287" s="182"/>
      <c r="D287" s="182"/>
      <c r="E287" s="182"/>
      <c r="F287" s="182"/>
      <c r="G287" s="182"/>
    </row>
    <row r="288" spans="1:8" s="148" customFormat="1" x14ac:dyDescent="0.25">
      <c r="A288" s="182" t="s">
        <v>248</v>
      </c>
      <c r="B288" s="182"/>
      <c r="C288" s="182"/>
      <c r="D288" s="182"/>
      <c r="E288" s="182"/>
      <c r="F288" s="182"/>
      <c r="G288" s="182"/>
    </row>
    <row r="289" spans="1:7" s="148" customFormat="1" x14ac:dyDescent="0.25">
      <c r="A289" s="182" t="s">
        <v>218</v>
      </c>
      <c r="B289" s="182"/>
      <c r="C289" s="182"/>
      <c r="D289" s="182"/>
      <c r="E289" s="182"/>
      <c r="F289" s="182"/>
      <c r="G289" s="182"/>
    </row>
    <row r="290" spans="1:7" s="148" customFormat="1" ht="30" customHeight="1" x14ac:dyDescent="0.25">
      <c r="A290" s="183" t="s">
        <v>272</v>
      </c>
      <c r="B290" s="183"/>
      <c r="C290" s="183"/>
      <c r="D290" s="183"/>
      <c r="E290" s="183"/>
      <c r="F290" s="183"/>
      <c r="G290" s="183"/>
    </row>
    <row r="291" spans="1:7" ht="34.5" customHeight="1" x14ac:dyDescent="0.25">
      <c r="A291" s="184" t="s">
        <v>196</v>
      </c>
      <c r="B291" s="184"/>
      <c r="C291" s="184"/>
      <c r="D291" s="184"/>
      <c r="E291" s="184"/>
      <c r="F291" s="184"/>
      <c r="G291" s="184"/>
    </row>
    <row r="292" spans="1:7" x14ac:dyDescent="0.25">
      <c r="A292" s="146"/>
      <c r="B292" s="40"/>
      <c r="C292" s="40"/>
      <c r="D292" s="40"/>
    </row>
    <row r="293" spans="1:7" x14ac:dyDescent="0.25">
      <c r="A293" s="39" t="s">
        <v>192</v>
      </c>
      <c r="B293" s="40"/>
      <c r="C293" s="40"/>
      <c r="D293" s="40"/>
    </row>
    <row r="294" spans="1:7" ht="39.75" customHeight="1" x14ac:dyDescent="0.25">
      <c r="A294" s="193" t="s">
        <v>260</v>
      </c>
      <c r="B294" s="193"/>
      <c r="C294" s="193"/>
      <c r="D294" s="193"/>
      <c r="E294" s="193"/>
      <c r="F294" s="193"/>
      <c r="G294" s="193"/>
    </row>
    <row r="295" spans="1:7" ht="41.25" customHeight="1" x14ac:dyDescent="0.25">
      <c r="A295" s="193" t="s">
        <v>273</v>
      </c>
      <c r="B295" s="193"/>
      <c r="C295" s="193"/>
      <c r="D295" s="193"/>
      <c r="E295" s="193"/>
      <c r="F295" s="193"/>
      <c r="G295" s="193"/>
    </row>
    <row r="296" spans="1:7" ht="18" customHeight="1" x14ac:dyDescent="0.25">
      <c r="A296" s="149"/>
      <c r="B296" s="149"/>
      <c r="C296" s="149"/>
      <c r="D296" s="149"/>
      <c r="E296" s="149"/>
      <c r="F296" s="149"/>
      <c r="G296" s="149"/>
    </row>
    <row r="297" spans="1:7" x14ac:dyDescent="0.25">
      <c r="A297" s="39" t="s">
        <v>193</v>
      </c>
      <c r="B297" s="40"/>
      <c r="C297" s="40"/>
      <c r="D297" s="40"/>
    </row>
    <row r="298" spans="1:7" x14ac:dyDescent="0.25">
      <c r="A298" s="181" t="s">
        <v>250</v>
      </c>
      <c r="B298" s="181"/>
      <c r="C298" s="181"/>
      <c r="D298" s="181"/>
      <c r="E298" s="181"/>
      <c r="F298" s="181"/>
      <c r="G298" s="181"/>
    </row>
    <row r="299" spans="1:7" x14ac:dyDescent="0.25">
      <c r="A299" s="181" t="s">
        <v>251</v>
      </c>
      <c r="B299" s="181"/>
      <c r="C299" s="181"/>
      <c r="D299" s="181"/>
      <c r="E299" s="181"/>
      <c r="F299" s="181"/>
      <c r="G299" s="181"/>
    </row>
    <row r="300" spans="1:7" ht="19.5" customHeight="1" x14ac:dyDescent="0.25">
      <c r="A300" s="181" t="s">
        <v>252</v>
      </c>
      <c r="B300" s="181"/>
      <c r="C300" s="181"/>
      <c r="D300" s="181"/>
      <c r="E300" s="181"/>
      <c r="F300" s="181"/>
      <c r="G300" s="181"/>
    </row>
    <row r="301" spans="1:7" ht="19.5" customHeight="1" x14ac:dyDescent="0.25">
      <c r="A301" s="152" t="s">
        <v>274</v>
      </c>
      <c r="B301" s="152"/>
      <c r="C301" s="152"/>
      <c r="D301" s="152"/>
      <c r="E301" s="152"/>
      <c r="F301" s="152"/>
      <c r="G301" s="152"/>
    </row>
    <row r="302" spans="1:7" x14ac:dyDescent="0.25">
      <c r="A302" s="150"/>
      <c r="B302" s="151"/>
      <c r="C302" s="151"/>
      <c r="D302" s="151"/>
      <c r="E302" s="151"/>
      <c r="F302" s="151"/>
      <c r="G302" s="151"/>
    </row>
    <row r="303" spans="1:7" ht="30" customHeight="1" x14ac:dyDescent="0.25">
      <c r="A303" s="184" t="s">
        <v>259</v>
      </c>
      <c r="B303" s="184"/>
      <c r="C303" s="184"/>
      <c r="D303" s="184"/>
      <c r="E303" s="184"/>
      <c r="F303" s="184"/>
      <c r="G303" s="184"/>
    </row>
    <row r="307" spans="5:7" x14ac:dyDescent="0.25">
      <c r="E307" s="186" t="s">
        <v>261</v>
      </c>
      <c r="F307" s="186"/>
      <c r="G307" s="186"/>
    </row>
    <row r="308" spans="5:7" x14ac:dyDescent="0.25">
      <c r="E308" s="186" t="s">
        <v>262</v>
      </c>
      <c r="F308" s="186"/>
      <c r="G308" s="186"/>
    </row>
    <row r="309" spans="5:7" x14ac:dyDescent="0.25">
      <c r="E309" s="151"/>
      <c r="F309" s="151"/>
      <c r="G309" s="151"/>
    </row>
  </sheetData>
  <mergeCells count="69">
    <mergeCell ref="A303:G303"/>
    <mergeCell ref="E307:G307"/>
    <mergeCell ref="E308:G308"/>
    <mergeCell ref="A24:D24"/>
    <mergeCell ref="A27:D27"/>
    <mergeCell ref="A30:D30"/>
    <mergeCell ref="A294:G294"/>
    <mergeCell ref="A295:G295"/>
    <mergeCell ref="A280:G280"/>
    <mergeCell ref="A282:G282"/>
    <mergeCell ref="A283:G283"/>
    <mergeCell ref="A284:G284"/>
    <mergeCell ref="A286:G286"/>
    <mergeCell ref="A272:G272"/>
    <mergeCell ref="A275:G275"/>
    <mergeCell ref="A277:G277"/>
    <mergeCell ref="A278:G278"/>
    <mergeCell ref="A279:G279"/>
    <mergeCell ref="A274:H274"/>
    <mergeCell ref="A298:G298"/>
    <mergeCell ref="A299:G299"/>
    <mergeCell ref="A300:G300"/>
    <mergeCell ref="A287:G287"/>
    <mergeCell ref="A288:G288"/>
    <mergeCell ref="A289:G289"/>
    <mergeCell ref="A290:G290"/>
    <mergeCell ref="A291:G291"/>
    <mergeCell ref="A258:G258"/>
    <mergeCell ref="A259:G259"/>
    <mergeCell ref="A260:G260"/>
    <mergeCell ref="A270:G270"/>
    <mergeCell ref="A271:G271"/>
    <mergeCell ref="A257:G257"/>
    <mergeCell ref="A8:G8"/>
    <mergeCell ref="A223:G223"/>
    <mergeCell ref="A224:G224"/>
    <mergeCell ref="A225:G225"/>
    <mergeCell ref="A144:A145"/>
    <mergeCell ref="B144:B145"/>
    <mergeCell ref="F144:F145"/>
    <mergeCell ref="G144:G145"/>
    <mergeCell ref="A10:G10"/>
    <mergeCell ref="A12:G12"/>
    <mergeCell ref="C144:C145"/>
    <mergeCell ref="D144:D145"/>
    <mergeCell ref="A244:A245"/>
    <mergeCell ref="A234:G234"/>
    <mergeCell ref="A237:G237"/>
    <mergeCell ref="A236:G236"/>
    <mergeCell ref="A255:G255"/>
    <mergeCell ref="A256:G256"/>
    <mergeCell ref="A200:G200"/>
    <mergeCell ref="A201:G201"/>
    <mergeCell ref="A203:G203"/>
    <mergeCell ref="D229:D230"/>
    <mergeCell ref="A229:A230"/>
    <mergeCell ref="A226:G226"/>
    <mergeCell ref="A204:G204"/>
    <mergeCell ref="A205:F205"/>
    <mergeCell ref="A206:G206"/>
    <mergeCell ref="A207:G207"/>
    <mergeCell ref="A209:G209"/>
    <mergeCell ref="A33:G33"/>
    <mergeCell ref="A210:G210"/>
    <mergeCell ref="A211:G211"/>
    <mergeCell ref="A214:A215"/>
    <mergeCell ref="E144:E145"/>
    <mergeCell ref="A197:G197"/>
    <mergeCell ref="A198:G198"/>
  </mergeCells>
  <pageMargins left="0.19685039370078741" right="0.1968503937007874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workbookViewId="0">
      <selection activeCell="L25" sqref="L25"/>
    </sheetView>
  </sheetViews>
  <sheetFormatPr defaultRowHeight="15" x14ac:dyDescent="0.25"/>
  <cols>
    <col min="1" max="1" width="16.140625" customWidth="1"/>
    <col min="2" max="2" width="20" customWidth="1"/>
    <col min="3" max="5" width="13.140625" bestFit="1" customWidth="1"/>
    <col min="6" max="6" width="9.28515625" bestFit="1" customWidth="1"/>
    <col min="7" max="7" width="8.42578125" bestFit="1" customWidth="1"/>
  </cols>
  <sheetData>
    <row r="1" spans="1:7" ht="15.75" thickBot="1" x14ac:dyDescent="0.3">
      <c r="A1" s="1" t="s">
        <v>18</v>
      </c>
    </row>
    <row r="2" spans="1:7" ht="26.25" thickBot="1" x14ac:dyDescent="0.3">
      <c r="A2" s="25" t="s">
        <v>19</v>
      </c>
      <c r="B2" s="2" t="s">
        <v>20</v>
      </c>
      <c r="C2" s="2" t="s">
        <v>21</v>
      </c>
      <c r="D2" s="2" t="s">
        <v>22</v>
      </c>
      <c r="E2" s="2" t="s">
        <v>23</v>
      </c>
      <c r="F2" s="2" t="s">
        <v>24</v>
      </c>
      <c r="G2" s="2" t="s">
        <v>25</v>
      </c>
    </row>
    <row r="3" spans="1:7" ht="15.75" thickBot="1" x14ac:dyDescent="0.3">
      <c r="A3" s="26">
        <v>1</v>
      </c>
      <c r="B3" s="3">
        <v>2</v>
      </c>
      <c r="C3" s="3">
        <v>3</v>
      </c>
      <c r="D3" s="3">
        <v>4</v>
      </c>
      <c r="E3" s="3">
        <v>5</v>
      </c>
      <c r="F3" s="3">
        <v>6</v>
      </c>
      <c r="G3" s="3">
        <v>7</v>
      </c>
    </row>
    <row r="4" spans="1:7" ht="15.75" thickBot="1" x14ac:dyDescent="0.3">
      <c r="A4" s="27">
        <v>6</v>
      </c>
      <c r="B4" s="4" t="s">
        <v>26</v>
      </c>
      <c r="C4" s="5">
        <v>2799288.65</v>
      </c>
      <c r="D4" s="5">
        <v>7579870</v>
      </c>
      <c r="E4" s="5">
        <v>2149705.36</v>
      </c>
      <c r="F4" s="6">
        <v>0.76790000000000003</v>
      </c>
      <c r="G4" s="6">
        <v>0.28360000000000002</v>
      </c>
    </row>
    <row r="5" spans="1:7" ht="15.75" thickBot="1" x14ac:dyDescent="0.3">
      <c r="A5" s="28">
        <v>61</v>
      </c>
      <c r="B5" s="7" t="s">
        <v>27</v>
      </c>
      <c r="C5" s="8">
        <v>1734558.55</v>
      </c>
      <c r="D5" s="8">
        <v>3078000</v>
      </c>
      <c r="E5" s="8">
        <v>1489623.25</v>
      </c>
      <c r="F5" s="9">
        <v>0.85880000000000001</v>
      </c>
      <c r="G5" s="9">
        <v>0.48399999999999999</v>
      </c>
    </row>
    <row r="6" spans="1:7" ht="23.25" thickBot="1" x14ac:dyDescent="0.3">
      <c r="A6" s="26">
        <v>611</v>
      </c>
      <c r="B6" s="10" t="s">
        <v>28</v>
      </c>
      <c r="C6" s="11">
        <v>1631794.28</v>
      </c>
      <c r="D6" s="11">
        <v>2720000</v>
      </c>
      <c r="E6" s="11">
        <v>1439928.98</v>
      </c>
      <c r="F6" s="12">
        <v>0.88239999999999996</v>
      </c>
      <c r="G6" s="12">
        <v>0.52939999999999998</v>
      </c>
    </row>
    <row r="7" spans="1:7" ht="34.5" thickBot="1" x14ac:dyDescent="0.3">
      <c r="A7" s="26">
        <v>6111</v>
      </c>
      <c r="B7" s="10" t="s">
        <v>29</v>
      </c>
      <c r="C7" s="11">
        <v>1631794.28</v>
      </c>
      <c r="D7" s="13"/>
      <c r="E7" s="11">
        <v>1439928.98</v>
      </c>
      <c r="F7" s="12">
        <v>0.88239999999999996</v>
      </c>
      <c r="G7" s="14"/>
    </row>
    <row r="8" spans="1:7" ht="15.75" thickBot="1" x14ac:dyDescent="0.3">
      <c r="A8" s="26">
        <v>613</v>
      </c>
      <c r="B8" s="10" t="s">
        <v>30</v>
      </c>
      <c r="C8" s="11">
        <v>100236.77</v>
      </c>
      <c r="D8" s="11">
        <v>350000</v>
      </c>
      <c r="E8" s="11">
        <v>49694.27</v>
      </c>
      <c r="F8" s="12">
        <v>0.49580000000000002</v>
      </c>
      <c r="G8" s="12">
        <v>0.14199999999999999</v>
      </c>
    </row>
    <row r="9" spans="1:7" ht="23.25" thickBot="1" x14ac:dyDescent="0.3">
      <c r="A9" s="26">
        <v>6134</v>
      </c>
      <c r="B9" s="10" t="s">
        <v>31</v>
      </c>
      <c r="C9" s="11">
        <v>100236.77</v>
      </c>
      <c r="D9" s="13"/>
      <c r="E9" s="11">
        <v>49694.27</v>
      </c>
      <c r="F9" s="12">
        <v>0.49580000000000002</v>
      </c>
      <c r="G9" s="14"/>
    </row>
    <row r="10" spans="1:7" ht="15.75" thickBot="1" x14ac:dyDescent="0.3">
      <c r="A10" s="26">
        <v>614</v>
      </c>
      <c r="B10" s="10" t="s">
        <v>32</v>
      </c>
      <c r="C10" s="11">
        <v>2527.5</v>
      </c>
      <c r="D10" s="11">
        <v>8000</v>
      </c>
      <c r="E10" s="15">
        <v>0</v>
      </c>
      <c r="F10" s="12">
        <v>0</v>
      </c>
      <c r="G10" s="12">
        <v>0</v>
      </c>
    </row>
    <row r="11" spans="1:7" ht="15.75" thickBot="1" x14ac:dyDescent="0.3">
      <c r="A11" s="26">
        <v>6142</v>
      </c>
      <c r="B11" s="10" t="s">
        <v>33</v>
      </c>
      <c r="C11" s="15">
        <v>0</v>
      </c>
      <c r="D11" s="14"/>
      <c r="E11" s="15">
        <v>0</v>
      </c>
      <c r="F11" s="14"/>
      <c r="G11" s="14"/>
    </row>
    <row r="12" spans="1:7" ht="34.5" thickBot="1" x14ac:dyDescent="0.3">
      <c r="A12" s="26">
        <v>6145</v>
      </c>
      <c r="B12" s="10" t="s">
        <v>34</v>
      </c>
      <c r="C12" s="11">
        <v>2527.5</v>
      </c>
      <c r="D12" s="13"/>
      <c r="E12" s="15">
        <v>0</v>
      </c>
      <c r="F12" s="12">
        <v>0</v>
      </c>
      <c r="G12" s="14"/>
    </row>
    <row r="13" spans="1:7" ht="45.75" thickBot="1" x14ac:dyDescent="0.3">
      <c r="A13" s="28">
        <v>63</v>
      </c>
      <c r="B13" s="7" t="s">
        <v>35</v>
      </c>
      <c r="C13" s="8">
        <v>768954.94</v>
      </c>
      <c r="D13" s="8">
        <v>3080470</v>
      </c>
      <c r="E13" s="8">
        <v>416342.36</v>
      </c>
      <c r="F13" s="9">
        <v>0.54139999999999999</v>
      </c>
      <c r="G13" s="9">
        <v>0.13519999999999999</v>
      </c>
    </row>
    <row r="14" spans="1:7" ht="15.75" thickBot="1" x14ac:dyDescent="0.3">
      <c r="A14" s="26">
        <v>633</v>
      </c>
      <c r="B14" s="10" t="s">
        <v>36</v>
      </c>
      <c r="C14" s="11">
        <v>95400</v>
      </c>
      <c r="D14" s="11">
        <v>140000</v>
      </c>
      <c r="E14" s="11">
        <v>92629.18</v>
      </c>
      <c r="F14" s="12">
        <v>0.97099999999999997</v>
      </c>
      <c r="G14" s="12">
        <v>0.66159999999999997</v>
      </c>
    </row>
    <row r="15" spans="1:7" ht="23.25" thickBot="1" x14ac:dyDescent="0.3">
      <c r="A15" s="26">
        <v>6331</v>
      </c>
      <c r="B15" s="10" t="s">
        <v>37</v>
      </c>
      <c r="C15" s="11">
        <v>4400</v>
      </c>
      <c r="D15" s="13"/>
      <c r="E15" s="11">
        <v>76629.179999999993</v>
      </c>
      <c r="F15" s="12">
        <v>17.415700000000001</v>
      </c>
      <c r="G15" s="14"/>
    </row>
    <row r="16" spans="1:7" ht="23.25" thickBot="1" x14ac:dyDescent="0.3">
      <c r="A16" s="26">
        <v>6332</v>
      </c>
      <c r="B16" s="10" t="s">
        <v>38</v>
      </c>
      <c r="C16" s="11">
        <v>91000</v>
      </c>
      <c r="D16" s="13"/>
      <c r="E16" s="11">
        <v>16000</v>
      </c>
      <c r="F16" s="12">
        <v>0.17580000000000001</v>
      </c>
      <c r="G16" s="14"/>
    </row>
    <row r="17" spans="1:7" ht="34.5" thickBot="1" x14ac:dyDescent="0.3">
      <c r="A17" s="26">
        <v>634</v>
      </c>
      <c r="B17" s="10" t="s">
        <v>39</v>
      </c>
      <c r="C17" s="11">
        <v>263766.68</v>
      </c>
      <c r="D17" s="11">
        <v>630120</v>
      </c>
      <c r="E17" s="15">
        <v>0</v>
      </c>
      <c r="F17" s="12">
        <v>0</v>
      </c>
      <c r="G17" s="12">
        <v>0</v>
      </c>
    </row>
    <row r="18" spans="1:7" ht="34.5" thickBot="1" x14ac:dyDescent="0.3">
      <c r="A18" s="26">
        <v>6341</v>
      </c>
      <c r="B18" s="10" t="s">
        <v>40</v>
      </c>
      <c r="C18" s="11">
        <v>263766.68</v>
      </c>
      <c r="D18" s="13"/>
      <c r="E18" s="15">
        <v>0</v>
      </c>
      <c r="F18" s="12">
        <v>0</v>
      </c>
      <c r="G18" s="14"/>
    </row>
    <row r="19" spans="1:7" ht="34.5" thickBot="1" x14ac:dyDescent="0.3">
      <c r="A19" s="26">
        <v>6342</v>
      </c>
      <c r="B19" s="10" t="s">
        <v>41</v>
      </c>
      <c r="C19" s="15">
        <v>0</v>
      </c>
      <c r="D19" s="14"/>
      <c r="E19" s="15">
        <v>0</v>
      </c>
      <c r="F19" s="14"/>
      <c r="G19" s="14"/>
    </row>
    <row r="20" spans="1:7" ht="23.25" thickBot="1" x14ac:dyDescent="0.3">
      <c r="A20" s="26">
        <v>638</v>
      </c>
      <c r="B20" s="10" t="s">
        <v>42</v>
      </c>
      <c r="C20" s="11">
        <v>409788.26</v>
      </c>
      <c r="D20" s="11">
        <v>2310350</v>
      </c>
      <c r="E20" s="11">
        <v>323713.18</v>
      </c>
      <c r="F20" s="12">
        <v>0.79</v>
      </c>
      <c r="G20" s="12">
        <v>0.1401</v>
      </c>
    </row>
    <row r="21" spans="1:7" ht="34.5" thickBot="1" x14ac:dyDescent="0.3">
      <c r="A21" s="26">
        <v>6381</v>
      </c>
      <c r="B21" s="10" t="s">
        <v>43</v>
      </c>
      <c r="C21" s="11">
        <v>409788.26</v>
      </c>
      <c r="D21" s="13"/>
      <c r="E21" s="11">
        <v>212188.18</v>
      </c>
      <c r="F21" s="12">
        <v>0.51780000000000004</v>
      </c>
      <c r="G21" s="14"/>
    </row>
    <row r="22" spans="1:7" ht="34.5" thickBot="1" x14ac:dyDescent="0.3">
      <c r="A22" s="26">
        <v>6382</v>
      </c>
      <c r="B22" s="10" t="s">
        <v>44</v>
      </c>
      <c r="C22" s="15">
        <v>0</v>
      </c>
      <c r="D22" s="14"/>
      <c r="E22" s="11">
        <v>111525</v>
      </c>
      <c r="F22" s="14"/>
      <c r="G22" s="14"/>
    </row>
    <row r="23" spans="1:7" ht="15.75" thickBot="1" x14ac:dyDescent="0.3">
      <c r="A23" s="28">
        <v>64</v>
      </c>
      <c r="B23" s="7" t="s">
        <v>45</v>
      </c>
      <c r="C23" s="8">
        <v>141278.01</v>
      </c>
      <c r="D23" s="8">
        <v>975100</v>
      </c>
      <c r="E23" s="8">
        <v>77911.149999999994</v>
      </c>
      <c r="F23" s="9">
        <v>0.55149999999999999</v>
      </c>
      <c r="G23" s="9">
        <v>7.9899999999999999E-2</v>
      </c>
    </row>
    <row r="24" spans="1:7" ht="23.25" thickBot="1" x14ac:dyDescent="0.3">
      <c r="A24" s="26">
        <v>641</v>
      </c>
      <c r="B24" s="10" t="s">
        <v>46</v>
      </c>
      <c r="C24" s="15">
        <v>379.36</v>
      </c>
      <c r="D24" s="11">
        <v>4000</v>
      </c>
      <c r="E24" s="15">
        <v>172.66</v>
      </c>
      <c r="F24" s="12">
        <v>0.4551</v>
      </c>
      <c r="G24" s="12">
        <v>4.3200000000000002E-2</v>
      </c>
    </row>
    <row r="25" spans="1:7" ht="34.5" thickBot="1" x14ac:dyDescent="0.3">
      <c r="A25" s="26">
        <v>6413</v>
      </c>
      <c r="B25" s="10" t="s">
        <v>47</v>
      </c>
      <c r="C25" s="15">
        <v>198.04</v>
      </c>
      <c r="D25" s="13"/>
      <c r="E25" s="15">
        <v>172.66</v>
      </c>
      <c r="F25" s="12">
        <v>0.87180000000000002</v>
      </c>
      <c r="G25" s="14"/>
    </row>
    <row r="26" spans="1:7" ht="23.25" thickBot="1" x14ac:dyDescent="0.3">
      <c r="A26" s="26">
        <v>6414</v>
      </c>
      <c r="B26" s="10" t="s">
        <v>48</v>
      </c>
      <c r="C26" s="15">
        <v>181.32</v>
      </c>
      <c r="D26" s="13"/>
      <c r="E26" s="15">
        <v>0</v>
      </c>
      <c r="F26" s="12">
        <v>0</v>
      </c>
      <c r="G26" s="14"/>
    </row>
    <row r="27" spans="1:7" ht="23.25" thickBot="1" x14ac:dyDescent="0.3">
      <c r="A27" s="26">
        <v>642</v>
      </c>
      <c r="B27" s="10" t="s">
        <v>49</v>
      </c>
      <c r="C27" s="11">
        <v>140898.65</v>
      </c>
      <c r="D27" s="11">
        <v>971100</v>
      </c>
      <c r="E27" s="11">
        <v>77738.490000000005</v>
      </c>
      <c r="F27" s="12">
        <v>0.55169999999999997</v>
      </c>
      <c r="G27" s="12">
        <v>8.0100000000000005E-2</v>
      </c>
    </row>
    <row r="28" spans="1:7" ht="15.75" thickBot="1" x14ac:dyDescent="0.3">
      <c r="A28" s="26">
        <v>6421</v>
      </c>
      <c r="B28" s="10" t="s">
        <v>50</v>
      </c>
      <c r="C28" s="11">
        <v>10511.6</v>
      </c>
      <c r="D28" s="13"/>
      <c r="E28" s="11">
        <v>10657.39</v>
      </c>
      <c r="F28" s="12">
        <v>1.0139</v>
      </c>
      <c r="G28" s="14"/>
    </row>
    <row r="29" spans="1:7" ht="23.25" thickBot="1" x14ac:dyDescent="0.3">
      <c r="A29" s="26">
        <v>6422</v>
      </c>
      <c r="B29" s="10" t="s">
        <v>51</v>
      </c>
      <c r="C29" s="11">
        <v>127847.74</v>
      </c>
      <c r="D29" s="13"/>
      <c r="E29" s="11">
        <v>67081.100000000006</v>
      </c>
      <c r="F29" s="12">
        <v>0.52470000000000006</v>
      </c>
      <c r="G29" s="14"/>
    </row>
    <row r="30" spans="1:7" ht="23.25" thickBot="1" x14ac:dyDescent="0.3">
      <c r="A30" s="26">
        <v>6423</v>
      </c>
      <c r="B30" s="10" t="s">
        <v>52</v>
      </c>
      <c r="C30" s="15">
        <v>0</v>
      </c>
      <c r="D30" s="14"/>
      <c r="E30" s="15">
        <v>0</v>
      </c>
      <c r="F30" s="14"/>
      <c r="G30" s="14"/>
    </row>
    <row r="31" spans="1:7" ht="26.25" thickBot="1" x14ac:dyDescent="0.3">
      <c r="A31" s="29" t="s">
        <v>19</v>
      </c>
      <c r="B31" s="16" t="s">
        <v>20</v>
      </c>
      <c r="C31" s="16" t="s">
        <v>21</v>
      </c>
      <c r="D31" s="16" t="s">
        <v>22</v>
      </c>
      <c r="E31" s="16" t="s">
        <v>23</v>
      </c>
      <c r="F31" s="16" t="s">
        <v>24</v>
      </c>
      <c r="G31" s="16" t="s">
        <v>25</v>
      </c>
    </row>
    <row r="32" spans="1:7" ht="15.75" thickBot="1" x14ac:dyDescent="0.3">
      <c r="A32" s="26">
        <v>1</v>
      </c>
      <c r="B32" s="3">
        <v>2</v>
      </c>
      <c r="C32" s="3">
        <v>3</v>
      </c>
      <c r="D32" s="3">
        <v>4</v>
      </c>
      <c r="E32" s="3">
        <v>5</v>
      </c>
      <c r="F32" s="3">
        <v>6</v>
      </c>
      <c r="G32" s="3">
        <v>7</v>
      </c>
    </row>
    <row r="33" spans="1:7" ht="23.25" thickBot="1" x14ac:dyDescent="0.3">
      <c r="A33" s="26">
        <v>6429</v>
      </c>
      <c r="B33" s="10" t="s">
        <v>52</v>
      </c>
      <c r="C33" s="11">
        <v>2539.31</v>
      </c>
      <c r="D33" s="13"/>
      <c r="E33" s="15">
        <v>0</v>
      </c>
      <c r="F33" s="12">
        <v>0</v>
      </c>
      <c r="G33" s="14"/>
    </row>
    <row r="34" spans="1:7" ht="45.75" thickBot="1" x14ac:dyDescent="0.3">
      <c r="A34" s="28">
        <v>65</v>
      </c>
      <c r="B34" s="7" t="s">
        <v>53</v>
      </c>
      <c r="C34" s="8">
        <v>152818.74</v>
      </c>
      <c r="D34" s="8">
        <v>254800</v>
      </c>
      <c r="E34" s="8">
        <v>164150.1</v>
      </c>
      <c r="F34" s="9">
        <v>1.0741000000000001</v>
      </c>
      <c r="G34" s="9">
        <v>0.64419999999999999</v>
      </c>
    </row>
    <row r="35" spans="1:7" ht="23.25" thickBot="1" x14ac:dyDescent="0.3">
      <c r="A35" s="26">
        <v>651</v>
      </c>
      <c r="B35" s="10" t="s">
        <v>54</v>
      </c>
      <c r="C35" s="11">
        <v>38495.620000000003</v>
      </c>
      <c r="D35" s="11">
        <v>58800</v>
      </c>
      <c r="E35" s="11">
        <v>34763.760000000002</v>
      </c>
      <c r="F35" s="12">
        <v>0.90310000000000001</v>
      </c>
      <c r="G35" s="12">
        <v>0.59119999999999995</v>
      </c>
    </row>
    <row r="36" spans="1:7" ht="34.5" thickBot="1" x14ac:dyDescent="0.3">
      <c r="A36" s="26">
        <v>6512</v>
      </c>
      <c r="B36" s="10" t="s">
        <v>55</v>
      </c>
      <c r="C36" s="11">
        <v>38460</v>
      </c>
      <c r="D36" s="13"/>
      <c r="E36" s="11">
        <v>34711.599999999999</v>
      </c>
      <c r="F36" s="12">
        <v>0.90249999999999997</v>
      </c>
      <c r="G36" s="14"/>
    </row>
    <row r="37" spans="1:7" ht="23.25" thickBot="1" x14ac:dyDescent="0.3">
      <c r="A37" s="26">
        <v>6513</v>
      </c>
      <c r="B37" s="10" t="s">
        <v>56</v>
      </c>
      <c r="C37" s="15">
        <v>35.619999999999997</v>
      </c>
      <c r="D37" s="13"/>
      <c r="E37" s="15">
        <v>52.16</v>
      </c>
      <c r="F37" s="12">
        <v>1.4642999999999999</v>
      </c>
      <c r="G37" s="14"/>
    </row>
    <row r="38" spans="1:7" ht="23.25" thickBot="1" x14ac:dyDescent="0.3">
      <c r="A38" s="26">
        <v>652</v>
      </c>
      <c r="B38" s="10" t="s">
        <v>57</v>
      </c>
      <c r="C38" s="11">
        <v>30507.54</v>
      </c>
      <c r="D38" s="11">
        <v>38000</v>
      </c>
      <c r="E38" s="11">
        <v>43657.05</v>
      </c>
      <c r="F38" s="12">
        <v>1.431</v>
      </c>
      <c r="G38" s="12">
        <v>1.1489</v>
      </c>
    </row>
    <row r="39" spans="1:7" ht="15.75" thickBot="1" x14ac:dyDescent="0.3">
      <c r="A39" s="26">
        <v>6522</v>
      </c>
      <c r="B39" s="10" t="s">
        <v>58</v>
      </c>
      <c r="C39" s="15">
        <v>4.76</v>
      </c>
      <c r="D39" s="13"/>
      <c r="E39" s="15">
        <v>90.89</v>
      </c>
      <c r="F39" s="12">
        <v>19.0945</v>
      </c>
      <c r="G39" s="14"/>
    </row>
    <row r="40" spans="1:7" ht="15.75" thickBot="1" x14ac:dyDescent="0.3">
      <c r="A40" s="26">
        <v>6524</v>
      </c>
      <c r="B40" s="10" t="s">
        <v>59</v>
      </c>
      <c r="C40" s="11">
        <v>11065.78</v>
      </c>
      <c r="D40" s="13"/>
      <c r="E40" s="11">
        <v>43145.45</v>
      </c>
      <c r="F40" s="12">
        <v>3.899</v>
      </c>
      <c r="G40" s="14"/>
    </row>
    <row r="41" spans="1:7" ht="23.25" thickBot="1" x14ac:dyDescent="0.3">
      <c r="A41" s="26">
        <v>6526</v>
      </c>
      <c r="B41" s="10" t="s">
        <v>60</v>
      </c>
      <c r="C41" s="11">
        <v>19437</v>
      </c>
      <c r="D41" s="13"/>
      <c r="E41" s="15">
        <v>420.71</v>
      </c>
      <c r="F41" s="12">
        <v>2.1600000000000001E-2</v>
      </c>
      <c r="G41" s="14"/>
    </row>
    <row r="42" spans="1:7" ht="23.25" thickBot="1" x14ac:dyDescent="0.3">
      <c r="A42" s="26">
        <v>653</v>
      </c>
      <c r="B42" s="10" t="s">
        <v>61</v>
      </c>
      <c r="C42" s="11">
        <v>83815.58</v>
      </c>
      <c r="D42" s="11">
        <v>158000</v>
      </c>
      <c r="E42" s="11">
        <v>85729.29</v>
      </c>
      <c r="F42" s="12">
        <v>1.0227999999999999</v>
      </c>
      <c r="G42" s="12">
        <v>0.54259999999999997</v>
      </c>
    </row>
    <row r="43" spans="1:7" ht="15.75" thickBot="1" x14ac:dyDescent="0.3">
      <c r="A43" s="26">
        <v>6531</v>
      </c>
      <c r="B43" s="10" t="s">
        <v>62</v>
      </c>
      <c r="C43" s="15">
        <v>883.23</v>
      </c>
      <c r="D43" s="13"/>
      <c r="E43" s="15">
        <v>0</v>
      </c>
      <c r="F43" s="12">
        <v>0</v>
      </c>
      <c r="G43" s="14"/>
    </row>
    <row r="44" spans="1:7" ht="15.75" thickBot="1" x14ac:dyDescent="0.3">
      <c r="A44" s="26">
        <v>6532</v>
      </c>
      <c r="B44" s="10" t="s">
        <v>63</v>
      </c>
      <c r="C44" s="11">
        <v>82932.350000000006</v>
      </c>
      <c r="D44" s="13"/>
      <c r="E44" s="11">
        <v>85729.29</v>
      </c>
      <c r="F44" s="12">
        <v>1.0337000000000001</v>
      </c>
      <c r="G44" s="14"/>
    </row>
    <row r="45" spans="1:7" ht="15.75" thickBot="1" x14ac:dyDescent="0.3">
      <c r="A45" s="28">
        <v>66</v>
      </c>
      <c r="B45" s="7" t="s">
        <v>64</v>
      </c>
      <c r="C45" s="17">
        <v>0</v>
      </c>
      <c r="D45" s="8">
        <v>186500</v>
      </c>
      <c r="E45" s="17">
        <v>0</v>
      </c>
      <c r="F45" s="9">
        <v>0</v>
      </c>
      <c r="G45" s="18"/>
    </row>
    <row r="46" spans="1:7" ht="34.5" thickBot="1" x14ac:dyDescent="0.3">
      <c r="A46" s="26">
        <v>663</v>
      </c>
      <c r="B46" s="10" t="s">
        <v>65</v>
      </c>
      <c r="C46" s="15">
        <v>0</v>
      </c>
      <c r="D46" s="11">
        <v>186500</v>
      </c>
      <c r="E46" s="15">
        <v>0</v>
      </c>
      <c r="F46" s="12">
        <v>0</v>
      </c>
      <c r="G46" s="14"/>
    </row>
    <row r="47" spans="1:7" ht="15.75" thickBot="1" x14ac:dyDescent="0.3">
      <c r="A47" s="26">
        <v>6632</v>
      </c>
      <c r="B47" s="10" t="s">
        <v>66</v>
      </c>
      <c r="C47" s="15">
        <v>0</v>
      </c>
      <c r="D47" s="15">
        <v>0</v>
      </c>
      <c r="E47" s="14"/>
      <c r="F47" s="14"/>
      <c r="G47" s="14"/>
    </row>
    <row r="48" spans="1:7" ht="15.75" thickBot="1" x14ac:dyDescent="0.3">
      <c r="A48" s="28">
        <v>68</v>
      </c>
      <c r="B48" s="7" t="s">
        <v>64</v>
      </c>
      <c r="C48" s="8">
        <v>1678.41</v>
      </c>
      <c r="D48" s="8">
        <v>5000</v>
      </c>
      <c r="E48" s="8">
        <v>1678.5</v>
      </c>
      <c r="F48" s="9">
        <v>1.0001</v>
      </c>
      <c r="G48" s="9">
        <v>0.3357</v>
      </c>
    </row>
    <row r="49" spans="1:7" ht="15.75" thickBot="1" x14ac:dyDescent="0.3">
      <c r="A49" s="26">
        <v>683</v>
      </c>
      <c r="B49" s="10" t="s">
        <v>64</v>
      </c>
      <c r="C49" s="11">
        <v>1678.41</v>
      </c>
      <c r="D49" s="11">
        <v>5000</v>
      </c>
      <c r="E49" s="11">
        <v>1678.5</v>
      </c>
      <c r="F49" s="12">
        <v>1.0001</v>
      </c>
      <c r="G49" s="12">
        <v>0.3357</v>
      </c>
    </row>
    <row r="50" spans="1:7" ht="15.75" thickBot="1" x14ac:dyDescent="0.3">
      <c r="A50" s="26">
        <v>6831</v>
      </c>
      <c r="B50" s="10" t="s">
        <v>64</v>
      </c>
      <c r="C50" s="11">
        <v>1678.41</v>
      </c>
      <c r="D50" s="13"/>
      <c r="E50" s="11">
        <v>1678.5</v>
      </c>
      <c r="F50" s="12">
        <v>1.0001</v>
      </c>
      <c r="G50" s="14"/>
    </row>
    <row r="51" spans="1:7" ht="26.25" thickBot="1" x14ac:dyDescent="0.3">
      <c r="A51" s="27">
        <v>7</v>
      </c>
      <c r="B51" s="4" t="s">
        <v>67</v>
      </c>
      <c r="C51" s="5">
        <v>39460.68</v>
      </c>
      <c r="D51" s="5">
        <v>148800</v>
      </c>
      <c r="E51" s="5">
        <v>42742.39</v>
      </c>
      <c r="F51" s="19">
        <v>1.0831999999999999</v>
      </c>
      <c r="G51" s="6">
        <v>0.28720000000000001</v>
      </c>
    </row>
    <row r="52" spans="1:7" ht="34.5" thickBot="1" x14ac:dyDescent="0.3">
      <c r="A52" s="28">
        <v>71</v>
      </c>
      <c r="B52" s="7" t="s">
        <v>68</v>
      </c>
      <c r="C52" s="8">
        <v>39460.68</v>
      </c>
      <c r="D52" s="8">
        <v>148800</v>
      </c>
      <c r="E52" s="8">
        <v>42742.39</v>
      </c>
      <c r="F52" s="20">
        <v>1.0831999999999999</v>
      </c>
      <c r="G52" s="9">
        <v>0.28720000000000001</v>
      </c>
    </row>
    <row r="53" spans="1:7" ht="34.5" thickBot="1" x14ac:dyDescent="0.3">
      <c r="A53" s="26">
        <v>711</v>
      </c>
      <c r="B53" s="10" t="s">
        <v>69</v>
      </c>
      <c r="C53" s="11">
        <v>39460.68</v>
      </c>
      <c r="D53" s="11">
        <v>148800</v>
      </c>
      <c r="E53" s="11">
        <v>42742.39</v>
      </c>
      <c r="F53" s="12">
        <v>1.0831999999999999</v>
      </c>
      <c r="G53" s="12">
        <v>0.28720000000000001</v>
      </c>
    </row>
    <row r="54" spans="1:7" ht="15.75" thickBot="1" x14ac:dyDescent="0.3">
      <c r="A54" s="26">
        <v>7111</v>
      </c>
      <c r="B54" s="10" t="s">
        <v>70</v>
      </c>
      <c r="C54" s="11">
        <v>39460.68</v>
      </c>
      <c r="D54" s="13"/>
      <c r="E54" s="11">
        <v>42742.39</v>
      </c>
      <c r="F54" s="12">
        <v>1.0831999999999999</v>
      </c>
      <c r="G54" s="14"/>
    </row>
    <row r="55" spans="1:7" ht="16.5" thickBot="1" x14ac:dyDescent="0.3">
      <c r="A55" s="21"/>
      <c r="B55" s="22" t="s">
        <v>71</v>
      </c>
      <c r="C55" s="23">
        <v>2838749.33</v>
      </c>
      <c r="D55" s="23">
        <v>7728670</v>
      </c>
      <c r="E55" s="23">
        <v>2192447.75</v>
      </c>
      <c r="F55" s="24">
        <v>0.77229999999999999</v>
      </c>
      <c r="G55" s="24">
        <v>0.28370000000000001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6</vt:i4>
      </vt:variant>
    </vt:vector>
  </HeadingPairs>
  <TitlesOfParts>
    <vt:vector size="8" baseType="lpstr">
      <vt:lpstr>List1</vt:lpstr>
      <vt:lpstr>List2</vt:lpstr>
      <vt:lpstr>List1!_Hlk32306578</vt:lpstr>
      <vt:lpstr>List1!_Hlk54090888</vt:lpstr>
      <vt:lpstr>List1!_Hlk54263646</vt:lpstr>
      <vt:lpstr>List1!_Hlk54265141</vt:lpstr>
      <vt:lpstr>List1!_Hlk54265262</vt:lpstr>
      <vt:lpstr>List1!_Hlk54265366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Ivo</cp:lastModifiedBy>
  <cp:lastPrinted>2025-04-01T08:02:39Z</cp:lastPrinted>
  <dcterms:created xsi:type="dcterms:W3CDTF">2015-06-05T18:19:34Z</dcterms:created>
  <dcterms:modified xsi:type="dcterms:W3CDTF">2025-04-01T08:48:18Z</dcterms:modified>
</cp:coreProperties>
</file>