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Ivo\Desktop\RAZNO\SJEDNICE\2022\13. SJEDNICA OVOB\vijeće\"/>
    </mc:Choice>
  </mc:AlternateContent>
  <xr:revisionPtr revIDLastSave="0" documentId="13_ncr:1_{0AC2127C-C253-4A9C-86E6-80CE46E7BA54}" xr6:coauthVersionLast="47" xr6:coauthVersionMax="47" xr10:uidLastSave="{00000000-0000-0000-0000-000000000000}"/>
  <bookViews>
    <workbookView xWindow="390" yWindow="390" windowWidth="23040" windowHeight="12930" xr2:uid="{00000000-000D-0000-FFFF-FFFF00000000}"/>
  </bookViews>
  <sheets>
    <sheet name="List1" sheetId="1" r:id="rId1"/>
    <sheet name="List2" sheetId="3" r:id="rId2"/>
  </sheets>
  <definedNames>
    <definedName name="_Hlk32306578" localSheetId="0">List1!$A$282</definedName>
    <definedName name="_Hlk54090888" localSheetId="0">List1!$A$195</definedName>
    <definedName name="_Hlk54263646" localSheetId="0">List1!$A$201</definedName>
    <definedName name="_Hlk54265141" localSheetId="0">List1!$C$244</definedName>
    <definedName name="_Hlk54265262" localSheetId="0">List1!$C$247</definedName>
    <definedName name="_Hlk54265366" localSheetId="0">List1!$C$249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39" i="1" l="1"/>
  <c r="C339" i="1"/>
  <c r="D263" i="1"/>
  <c r="D229" i="1"/>
  <c r="G152" i="1"/>
  <c r="G153" i="1"/>
  <c r="G154" i="1"/>
  <c r="G156" i="1"/>
  <c r="G157" i="1"/>
  <c r="G160" i="1"/>
  <c r="G161" i="1"/>
  <c r="G167" i="1"/>
  <c r="G168" i="1"/>
  <c r="G169" i="1"/>
  <c r="G172" i="1"/>
  <c r="G173" i="1"/>
  <c r="G174" i="1"/>
  <c r="G176" i="1"/>
  <c r="G178" i="1"/>
  <c r="G179" i="1"/>
  <c r="G180" i="1"/>
  <c r="G181" i="1"/>
  <c r="G182" i="1"/>
  <c r="G183" i="1"/>
  <c r="G184" i="1"/>
  <c r="G185" i="1"/>
  <c r="G135" i="1"/>
  <c r="G136" i="1"/>
  <c r="G137" i="1"/>
  <c r="G138" i="1"/>
  <c r="G139" i="1"/>
  <c r="G140" i="1"/>
  <c r="G128" i="1"/>
  <c r="G129" i="1"/>
  <c r="G130" i="1"/>
  <c r="G131" i="1"/>
  <c r="G106" i="1"/>
  <c r="G107" i="1"/>
  <c r="G109" i="1"/>
  <c r="G111" i="1"/>
  <c r="G114" i="1"/>
  <c r="G115" i="1"/>
  <c r="G116" i="1"/>
  <c r="G117" i="1"/>
  <c r="G119" i="1"/>
  <c r="G120" i="1"/>
  <c r="G121" i="1"/>
  <c r="G122" i="1"/>
  <c r="G124" i="1"/>
  <c r="G125" i="1"/>
  <c r="G126" i="1"/>
  <c r="G127" i="1"/>
  <c r="F181" i="1"/>
  <c r="F182" i="1"/>
  <c r="F172" i="1"/>
  <c r="F173" i="1"/>
  <c r="F174" i="1"/>
  <c r="F176" i="1"/>
  <c r="F178" i="1"/>
  <c r="F179" i="1"/>
  <c r="F180" i="1"/>
  <c r="F162" i="1"/>
  <c r="F163" i="1"/>
  <c r="F167" i="1"/>
  <c r="F168" i="1"/>
  <c r="F169" i="1"/>
  <c r="F156" i="1"/>
  <c r="F157" i="1"/>
  <c r="F160" i="1"/>
  <c r="F161" i="1"/>
  <c r="F152" i="1"/>
  <c r="F132" i="1"/>
  <c r="F133" i="1"/>
  <c r="F135" i="1"/>
  <c r="F136" i="1"/>
  <c r="F137" i="1"/>
  <c r="F138" i="1"/>
  <c r="F140" i="1"/>
  <c r="F141" i="1"/>
  <c r="F121" i="1"/>
  <c r="F122" i="1"/>
  <c r="F124" i="1"/>
  <c r="F125" i="1"/>
  <c r="F126" i="1"/>
  <c r="F127" i="1"/>
  <c r="F128" i="1"/>
  <c r="F129" i="1"/>
  <c r="F130" i="1"/>
  <c r="F114" i="1"/>
  <c r="F115" i="1"/>
  <c r="F116" i="1"/>
  <c r="F117" i="1"/>
  <c r="F119" i="1"/>
  <c r="F106" i="1"/>
  <c r="F107" i="1"/>
  <c r="F109" i="1"/>
  <c r="F111" i="1"/>
  <c r="G41" i="1"/>
  <c r="G45" i="1"/>
  <c r="G47" i="1"/>
  <c r="G48" i="1"/>
  <c r="G50" i="1"/>
  <c r="G51" i="1"/>
  <c r="G54" i="1"/>
  <c r="G55" i="1"/>
  <c r="G57" i="1"/>
  <c r="G58" i="1"/>
  <c r="G60" i="1"/>
  <c r="G61" i="1"/>
  <c r="G62" i="1"/>
  <c r="G65" i="1"/>
  <c r="G66" i="1"/>
  <c r="G68" i="1"/>
  <c r="G69" i="1"/>
  <c r="G70" i="1"/>
  <c r="G71" i="1"/>
  <c r="G74" i="1"/>
  <c r="G75" i="1"/>
  <c r="G76" i="1"/>
  <c r="G78" i="1"/>
  <c r="G79" i="1"/>
  <c r="G80" i="1"/>
  <c r="G81" i="1"/>
  <c r="G83" i="1"/>
  <c r="G84" i="1"/>
  <c r="G86" i="1"/>
  <c r="G87" i="1"/>
  <c r="G88" i="1"/>
  <c r="G89" i="1"/>
  <c r="G93" i="1"/>
  <c r="F48" i="1"/>
  <c r="F50" i="1"/>
  <c r="F51" i="1"/>
  <c r="F57" i="1"/>
  <c r="F58" i="1"/>
  <c r="F60" i="1"/>
  <c r="F62" i="1"/>
  <c r="F65" i="1"/>
  <c r="F68" i="1"/>
  <c r="F69" i="1"/>
  <c r="F74" i="1"/>
  <c r="F76" i="1"/>
  <c r="F78" i="1"/>
  <c r="F79" i="1"/>
  <c r="F84" i="1"/>
  <c r="F93" i="1"/>
  <c r="F41" i="1"/>
  <c r="F42" i="1"/>
  <c r="F43" i="1"/>
  <c r="F44" i="1"/>
  <c r="F45" i="1"/>
  <c r="C154" i="1"/>
  <c r="F154" i="1" s="1"/>
  <c r="C151" i="1"/>
  <c r="E151" i="1"/>
  <c r="D151" i="1"/>
  <c r="C40" i="1"/>
  <c r="C92" i="1"/>
  <c r="C91" i="1" s="1"/>
  <c r="C90" i="1" s="1"/>
  <c r="C82" i="1"/>
  <c r="C77" i="1"/>
  <c r="F77" i="1" s="1"/>
  <c r="C73" i="1"/>
  <c r="C67" i="1"/>
  <c r="C64" i="1"/>
  <c r="C61" i="1"/>
  <c r="F61" i="1" s="1"/>
  <c r="C59" i="1"/>
  <c r="C56" i="1"/>
  <c r="C53" i="1"/>
  <c r="C49" i="1"/>
  <c r="C46" i="1"/>
  <c r="D46" i="1"/>
  <c r="E92" i="1"/>
  <c r="E91" i="1" s="1"/>
  <c r="D92" i="1"/>
  <c r="D91" i="1" s="1"/>
  <c r="D90" i="1" s="1"/>
  <c r="D77" i="1"/>
  <c r="G77" i="1" s="1"/>
  <c r="E59" i="1"/>
  <c r="D59" i="1"/>
  <c r="D40" i="1"/>
  <c r="E40" i="1"/>
  <c r="G150" i="1"/>
  <c r="G142" i="1"/>
  <c r="G143" i="1"/>
  <c r="G144" i="1"/>
  <c r="G145" i="1"/>
  <c r="G141" i="1"/>
  <c r="F150" i="1"/>
  <c r="F145" i="1"/>
  <c r="F143" i="1"/>
  <c r="F144" i="1"/>
  <c r="F142" i="1"/>
  <c r="F131" i="1"/>
  <c r="F120" i="1"/>
  <c r="C266" i="1"/>
  <c r="B266" i="1"/>
  <c r="D265" i="1"/>
  <c r="D264" i="1"/>
  <c r="D244" i="1"/>
  <c r="D245" i="1"/>
  <c r="D246" i="1"/>
  <c r="D247" i="1"/>
  <c r="D248" i="1"/>
  <c r="D249" i="1"/>
  <c r="D243" i="1"/>
  <c r="C250" i="1"/>
  <c r="B250" i="1"/>
  <c r="D228" i="1"/>
  <c r="C218" i="1"/>
  <c r="D214" i="1"/>
  <c r="D215" i="1"/>
  <c r="D216" i="1"/>
  <c r="D217" i="1"/>
  <c r="D213" i="1"/>
  <c r="B218" i="1"/>
  <c r="D175" i="1"/>
  <c r="E175" i="1"/>
  <c r="D171" i="1"/>
  <c r="E171" i="1"/>
  <c r="D159" i="1"/>
  <c r="D158" i="1" s="1"/>
  <c r="E159" i="1"/>
  <c r="E158" i="1" s="1"/>
  <c r="D155" i="1"/>
  <c r="E155" i="1"/>
  <c r="E146" i="1"/>
  <c r="D146" i="1"/>
  <c r="D134" i="1"/>
  <c r="E134" i="1"/>
  <c r="D123" i="1"/>
  <c r="E123" i="1"/>
  <c r="E118" i="1"/>
  <c r="D118" i="1"/>
  <c r="D113" i="1"/>
  <c r="E113" i="1"/>
  <c r="E110" i="1"/>
  <c r="F110" i="1" s="1"/>
  <c r="D110" i="1"/>
  <c r="E108" i="1"/>
  <c r="D108" i="1"/>
  <c r="D105" i="1"/>
  <c r="E105" i="1"/>
  <c r="C175" i="1"/>
  <c r="C171" i="1"/>
  <c r="C159" i="1"/>
  <c r="C155" i="1"/>
  <c r="C134" i="1"/>
  <c r="C123" i="1"/>
  <c r="C118" i="1"/>
  <c r="C113" i="1"/>
  <c r="C105" i="1"/>
  <c r="C104" i="1" s="1"/>
  <c r="E85" i="1"/>
  <c r="D85" i="1"/>
  <c r="E46" i="1"/>
  <c r="E49" i="1"/>
  <c r="D49" i="1"/>
  <c r="D53" i="1"/>
  <c r="E53" i="1"/>
  <c r="D56" i="1"/>
  <c r="E56" i="1"/>
  <c r="D64" i="1"/>
  <c r="E64" i="1"/>
  <c r="D67" i="1"/>
  <c r="E67" i="1"/>
  <c r="D73" i="1"/>
  <c r="E73" i="1"/>
  <c r="D82" i="1"/>
  <c r="E82" i="1"/>
  <c r="G82" i="1" s="1"/>
  <c r="C23" i="1"/>
  <c r="D23" i="1"/>
  <c r="C20" i="1"/>
  <c r="D20" i="1"/>
  <c r="B23" i="1"/>
  <c r="B20" i="1"/>
  <c r="G175" i="1" l="1"/>
  <c r="G155" i="1"/>
  <c r="G49" i="1"/>
  <c r="F67" i="1"/>
  <c r="G108" i="1"/>
  <c r="G59" i="1"/>
  <c r="F64" i="1"/>
  <c r="G91" i="1"/>
  <c r="G64" i="1"/>
  <c r="F56" i="1"/>
  <c r="F113" i="1"/>
  <c r="G151" i="1"/>
  <c r="G40" i="1"/>
  <c r="F159" i="1"/>
  <c r="F155" i="1"/>
  <c r="F40" i="1"/>
  <c r="G158" i="1"/>
  <c r="G53" i="1"/>
  <c r="F49" i="1"/>
  <c r="G118" i="1"/>
  <c r="F171" i="1"/>
  <c r="F46" i="1"/>
  <c r="F105" i="1"/>
  <c r="F134" i="1"/>
  <c r="G110" i="1"/>
  <c r="G171" i="1"/>
  <c r="F123" i="1"/>
  <c r="G73" i="1"/>
  <c r="G105" i="1"/>
  <c r="G67" i="1"/>
  <c r="G85" i="1"/>
  <c r="F73" i="1"/>
  <c r="F151" i="1"/>
  <c r="F108" i="1"/>
  <c r="F91" i="1"/>
  <c r="C158" i="1"/>
  <c r="F158" i="1" s="1"/>
  <c r="G113" i="1"/>
  <c r="F82" i="1"/>
  <c r="G46" i="1"/>
  <c r="C52" i="1"/>
  <c r="G123" i="1"/>
  <c r="G159" i="1"/>
  <c r="G56" i="1"/>
  <c r="G92" i="1"/>
  <c r="F118" i="1"/>
  <c r="F175" i="1"/>
  <c r="F59" i="1"/>
  <c r="F92" i="1"/>
  <c r="E90" i="1"/>
  <c r="C39" i="1"/>
  <c r="G134" i="1"/>
  <c r="D250" i="1"/>
  <c r="D266" i="1"/>
  <c r="D218" i="1"/>
  <c r="E170" i="1"/>
  <c r="D170" i="1"/>
  <c r="C170" i="1"/>
  <c r="C166" i="1" s="1"/>
  <c r="E112" i="1"/>
  <c r="C112" i="1"/>
  <c r="D112" i="1"/>
  <c r="E104" i="1"/>
  <c r="D104" i="1"/>
  <c r="D63" i="1"/>
  <c r="D39" i="1"/>
  <c r="D52" i="1"/>
  <c r="E39" i="1"/>
  <c r="E52" i="1"/>
  <c r="D72" i="1"/>
  <c r="E72" i="1"/>
  <c r="C63" i="1"/>
  <c r="E63" i="1"/>
  <c r="C72" i="1"/>
  <c r="D24" i="1"/>
  <c r="C24" i="1"/>
  <c r="B24" i="1"/>
  <c r="F170" i="1" l="1"/>
  <c r="F39" i="1"/>
  <c r="G39" i="1"/>
  <c r="F112" i="1"/>
  <c r="G112" i="1"/>
  <c r="F52" i="1"/>
  <c r="G52" i="1"/>
  <c r="G104" i="1"/>
  <c r="F104" i="1"/>
  <c r="G90" i="1"/>
  <c r="F90" i="1"/>
  <c r="G63" i="1"/>
  <c r="F63" i="1"/>
  <c r="C103" i="1"/>
  <c r="C186" i="1" s="1"/>
  <c r="E38" i="1"/>
  <c r="E97" i="1" s="1"/>
  <c r="G72" i="1"/>
  <c r="F72" i="1"/>
  <c r="D166" i="1"/>
  <c r="G170" i="1"/>
  <c r="E166" i="1"/>
  <c r="F166" i="1" s="1"/>
  <c r="E103" i="1"/>
  <c r="D103" i="1"/>
  <c r="D38" i="1"/>
  <c r="D97" i="1" s="1"/>
  <c r="C38" i="1"/>
  <c r="C97" i="1" s="1"/>
  <c r="G166" i="1" l="1"/>
  <c r="F97" i="1"/>
  <c r="G97" i="1"/>
  <c r="D186" i="1"/>
  <c r="F38" i="1"/>
  <c r="G38" i="1"/>
  <c r="G103" i="1"/>
  <c r="F103" i="1"/>
  <c r="E186" i="1"/>
  <c r="F186" i="1" s="1"/>
  <c r="G186" i="1" l="1"/>
</calcChain>
</file>

<file path=xl/sharedStrings.xml><?xml version="1.0" encoding="utf-8"?>
<sst xmlns="http://schemas.openxmlformats.org/spreadsheetml/2006/main" count="403" uniqueCount="314">
  <si>
    <t>REPUBLIKA HRVATSKA</t>
  </si>
  <si>
    <t>VUKOVARSKO-SRIJEMSKA ŽUPANIJA</t>
  </si>
  <si>
    <t>OPĆINA BOGDANOVCI</t>
  </si>
  <si>
    <t>I. OPĆI DIO</t>
  </si>
  <si>
    <t>Članak 1.</t>
  </si>
  <si>
    <t>RAČUN PRIHODA I RASHODA</t>
  </si>
  <si>
    <t>IZVRŠENJE 2020.</t>
  </si>
  <si>
    <t xml:space="preserve">PLAN 2021. </t>
  </si>
  <si>
    <t>IZVRŠENJE 2021.</t>
  </si>
  <si>
    <t>PRIHODI POSLOVANJA</t>
  </si>
  <si>
    <t>UKUPNO PRIHODI</t>
  </si>
  <si>
    <t>RASHODI POSLOVANJA</t>
  </si>
  <si>
    <t>RASHODI ZA NABAVU NEFINANCIJSKE IMOVINE</t>
  </si>
  <si>
    <t>UKUPNO RASHODI</t>
  </si>
  <si>
    <t>RAZLIKA VIŠAK/MANJAK</t>
  </si>
  <si>
    <t>RASPOLOŽIVA SREDSTVA IZ PRETHODNIH GODINA</t>
  </si>
  <si>
    <t>UKUPAN DONOS VIŠKA/MANJKA IZ PRETHODNIH GODINA</t>
  </si>
  <si>
    <t xml:space="preserve">DIO KOJI ĆE SE RASPOREDITI/POKRITI U RAZDOBLJU </t>
  </si>
  <si>
    <t>RAČUN FINANCIRANJA</t>
  </si>
  <si>
    <t>NETO FINANCIRANJE</t>
  </si>
  <si>
    <t>VIŠAK/MANJAK + NETO FINANCIRANJE/ZADUŽIVANJE + RASPOLOŽIVA SREDTSVA IZ PRETHODNIH GODINA</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</si>
  <si>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</si>
  <si>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</si>
  <si>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</si>
  <si>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</si>
  <si>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</si>
  <si>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</si>
  <si>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</si>
  <si>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</si>
  <si>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</si>
  <si>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</si>
  <si>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</si>
  <si>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</si>
  <si>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</si>
  <si>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</si>
  <si>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</si>
  <si>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</si>
  <si>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</si>
  <si>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</si>
  <si>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</si>
  <si>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</si>
  <si>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</si>
  <si>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</si>
  <si>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</si>
  <si>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</si>
  <si>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</si>
  <si>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</si>
  <si>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</si>
  <si>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</si>
  <si>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</si>
  <si>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</si>
  <si>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</si>
  <si>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</si>
  <si>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</si>
  <si>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</si>
  <si>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</si>
  <si>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</si>
  <si>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</si>
  <si>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</si>
  <si>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</si>
  <si>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</si>
  <si>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</si>
  <si>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</si>
  <si>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</si>
  <si>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</si>
  <si>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</si>
  <si>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</si>
  <si>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</si>
  <si>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</si>
  <si>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</si>
  <si>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</si>
  <si>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</si>
  <si>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</si>
  <si>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</si>
  <si>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</si>
  <si>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Plan 2021.</t>
  </si>
  <si>
    <t>Izvršenje 2021.</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</si>
  <si>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</si>
  <si>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</si>
  <si>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</si>
  <si>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</si>
  <si>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</si>
  <si>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</si>
  <si>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</si>
  <si>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</si>
  <si>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</si>
  <si>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</si>
  <si>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Tekuće donacije - Hrvatske vode</t>
  </si>
  <si>
    <t>Prihod od prodaje prijevoznih sredstava</t>
  </si>
  <si>
    <t>Prodaja automobila</t>
  </si>
  <si>
    <t>Prihodi od prodaje proizvedene dugotrajne imovine</t>
  </si>
  <si>
    <t>Rashodi poslovanja</t>
  </si>
  <si>
    <t>Rashodi za zaposlene</t>
  </si>
  <si>
    <t>Plaće</t>
  </si>
  <si>
    <t>Ostali rashodi za zaposlene</t>
  </si>
  <si>
    <t>Doprinosi na plaće</t>
  </si>
  <si>
    <t>Materijalni rashodi</t>
  </si>
  <si>
    <t>Naknade troškova zaposlenima</t>
  </si>
  <si>
    <t>Rashodi za materijal i energiju</t>
  </si>
  <si>
    <t>Rashodi za usluge</t>
  </si>
  <si>
    <t>Naknade troškova osobama izvan radnog odnosa</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</si>
  <si>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</si>
  <si>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</si>
  <si>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</si>
  <si>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</si>
  <si>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</si>
  <si>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</si>
  <si>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</si>
  <si>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</si>
  <si>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</si>
  <si>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</si>
  <si>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</si>
  <si>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</si>
  <si>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</si>
  <si>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</si>
  <si>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</si>
  <si>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</si>
  <si>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Prijevozna sredstva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</si>
  <si>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</si>
  <si>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</si>
  <si>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</si>
  <si>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</si>
  <si>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</si>
  <si>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</si>
  <si>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</si>
  <si>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</si>
  <si>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</si>
  <si>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</si>
  <si>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</si>
  <si>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</si>
  <si>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</si>
  <si>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</si>
  <si>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</si>
  <si>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</si>
  <si>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</si>
  <si>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</si>
  <si>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</si>
  <si>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</si>
  <si>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</si>
  <si>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</si>
  <si>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</si>
  <si>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</si>
  <si>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</si>
  <si>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</si>
  <si>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</si>
  <si>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</si>
  <si>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</si>
  <si>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</si>
  <si>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</si>
  <si>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</si>
  <si>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</si>
  <si>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</si>
  <si>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</si>
  <si>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</si>
  <si>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</si>
  <si>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</si>
  <si>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</si>
  <si>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</si>
  <si>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</si>
  <si>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</si>
  <si>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</si>
  <si>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</si>
  <si>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</si>
  <si>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</si>
  <si>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</si>
  <si>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</si>
  <si>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</si>
  <si>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</si>
  <si>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t xml:space="preserve">4. IZVJEŠTAJ O ZADUŽIVANJU NA DOMAĆEM I STRANOM TRŽIŠTU NOVCA I KAPITALA </t>
  </si>
  <si>
    <t xml:space="preserve">5. IZVJEŠTAJ O DANIM JAMSTVIMA I IZDACIMA PO JAMSTVIMA </t>
  </si>
  <si>
    <t xml:space="preserve">    Općina Bogdanovci nije izdavala bjanko zadužnice.</t>
  </si>
  <si>
    <t xml:space="preserve">6. OBRAŽLOŽENJE OSTVARENIH PRIHODA I PRIMITKA, RASHODA I IZDATAKA </t>
  </si>
  <si>
    <t xml:space="preserve">6.1. OBRAZLOŽENJE OSTVARENJA PRIHODA I PRIMITAKA </t>
  </si>
  <si>
    <t xml:space="preserve"> PRIHODI POSLOVANJA </t>
  </si>
  <si>
    <t xml:space="preserve">PRIHODI POSLOVANJA </t>
  </si>
  <si>
    <t>Plan (kn)</t>
  </si>
  <si>
    <t>Izvršenje (kn)</t>
  </si>
  <si>
    <t>Indeks</t>
  </si>
  <si>
    <t>Prihodi od poreza 61</t>
  </si>
  <si>
    <t>Pomoći 63</t>
  </si>
  <si>
    <t>Prihodi od imovine 64</t>
  </si>
  <si>
    <t>Prihodi od upravnih i administrativnih pristojbi, pristojbi po posebnim propisima i naknada  65</t>
  </si>
  <si>
    <t>Ostali prihodi 66</t>
  </si>
  <si>
    <t>U k u p n o : 6</t>
  </si>
  <si>
    <t xml:space="preserve"> PRIHODI OD PRODAJE NEFINANCIJSKE IMOVINE </t>
  </si>
  <si>
    <t>Prihodi od prodaje nefinancijske imovine 71</t>
  </si>
  <si>
    <r>
      <t>U k u p n o</t>
    </r>
    <r>
      <rPr>
        <sz val="10"/>
        <color rgb="FF000000"/>
        <rFont val="Calibri"/>
        <family val="2"/>
        <charset val="238"/>
        <scheme val="minor"/>
      </rPr>
      <t>: 7</t>
    </r>
  </si>
  <si>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</si>
  <si>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</si>
  <si>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</si>
  <si>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</si>
  <si>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</si>
  <si>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</si>
  <si>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</si>
  <si>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</si>
  <si>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</si>
  <si>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</si>
  <si>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</si>
  <si>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</si>
  <si>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</si>
  <si>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</si>
  <si>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</si>
  <si>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</si>
  <si>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</si>
  <si>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</si>
  <si>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 xml:space="preserve">    U Proračunu Općine Bogdanovci za 2021. g. nije planirana proračunsku zaliha, samim tim nije bilo  niti    </t>
  </si>
  <si>
    <t>2021.</t>
  </si>
  <si>
    <t>01.01 – 30.06. 2021.</t>
  </si>
  <si>
    <t>INDEKS</t>
  </si>
  <si>
    <t>Subvencije 35</t>
  </si>
  <si>
    <t xml:space="preserve">Za naplatu dospjelih potraživanja za koje razrez, naplatu i evidenciju vodi jedinstveni upravni odjel, redovito se poduzimaju odgovarajuće mjere te provode ovršni i drugi propisani postupci naplate. </t>
  </si>
  <si>
    <t>U nastavku daje se obrazloženje ostvarenja pojedinih vrsta prihoda/ primitaka po osnovnim skupinama prihoda  u odnosu na ukupno planirane prihode.</t>
  </si>
  <si>
    <t>- potraživanja za komunalni doprinos u iznosu od 5.456,92 kn</t>
  </si>
  <si>
    <t>Indeks %  5/3</t>
  </si>
  <si>
    <t>Indeks % 5/4</t>
  </si>
  <si>
    <t>Indeks % 5/3</t>
  </si>
  <si>
    <t>PRIHODI OD PRODAJE NEFINANACIJSKE IMO.</t>
  </si>
  <si>
    <t>PRIMICI OD FIN. IMOVINE I ZADUŽIVANJA</t>
  </si>
  <si>
    <t>IZDACI ZA FIN. IMOVINU I OTPLATE ZAJMOVA</t>
  </si>
  <si>
    <t>Marijan Gelo, dr.vet.med.</t>
  </si>
  <si>
    <t>Izgradnja bunara Nk Croatia Bogdanovci</t>
  </si>
  <si>
    <t>NAZIV PROJEKTA</t>
  </si>
  <si>
    <t>KONTO</t>
  </si>
  <si>
    <t>PLAN 2021.</t>
  </si>
  <si>
    <t>Mjesno groblje Bogdanovci - staza do mrtvačnice</t>
  </si>
  <si>
    <t>Rekonstukcija općinske zgrade u Petrovcima</t>
  </si>
  <si>
    <t>Asfaltno igralište u Svinjarevcima</t>
  </si>
  <si>
    <t>Akumulacija Bogdanovci</t>
  </si>
  <si>
    <t>Graz - mjesto za odmor i rekreaciju</t>
  </si>
  <si>
    <t>Nerazvrstane ceste</t>
  </si>
  <si>
    <t>Poljski putovi</t>
  </si>
  <si>
    <t>Nogostupi rekonstrukcija i sanacija</t>
  </si>
  <si>
    <t>Parking centar Petrovci</t>
  </si>
  <si>
    <t>Uređenje centra Bogdanovci</t>
  </si>
  <si>
    <t>Kružni tok Bogdanovci</t>
  </si>
  <si>
    <t>Uređenje dječjeg igrališta</t>
  </si>
  <si>
    <t>Izgradnja autobusnih stanica</t>
  </si>
  <si>
    <t>Spomenik Bogdanovci</t>
  </si>
  <si>
    <t xml:space="preserve">Spomenik Svinjarevci </t>
  </si>
  <si>
    <t>Opremanje građevinskih objekata u vl. Općine</t>
  </si>
  <si>
    <t>Vrtić Petrovci - oprema</t>
  </si>
  <si>
    <t>Računalna oprema</t>
  </si>
  <si>
    <t>Uredska oprema</t>
  </si>
  <si>
    <t xml:space="preserve">Uređaji </t>
  </si>
  <si>
    <t>Strojevi</t>
  </si>
  <si>
    <t>Oprema javna rasvjeta</t>
  </si>
  <si>
    <t>Priključak za traktor</t>
  </si>
  <si>
    <t>Projektna dokumentacija</t>
  </si>
  <si>
    <t>Izrada PPUO</t>
  </si>
  <si>
    <t>Dodatna ulaganja na građevinskim objektima - imovina u pripremi</t>
  </si>
  <si>
    <t>Uređenje prostorija NK Petrovci</t>
  </si>
  <si>
    <t>Zgrada Sokolana Petrovci</t>
  </si>
  <si>
    <t>Klima uređaji</t>
  </si>
  <si>
    <t>Predsjednik općinskog vijeća</t>
  </si>
  <si>
    <t>ODLUKA O USVAJANJU GODIŠNJEG IZVJEŠTAJA O IZVRŠENJU PRORAČUNA OPĆINE BOGDANOVCI ZA 2021. GODINU</t>
  </si>
  <si>
    <t>Godišnji izvještaj o izvršenju Proračuna Općine Bogdanovci za radoblje od 01.01.-31.12.2021. godine sastoji se od:</t>
  </si>
  <si>
    <t>Porez na dohodak od obrta</t>
  </si>
  <si>
    <t>Porez na dohodak od imovine</t>
  </si>
  <si>
    <t>Porez na dohodak od kapitala</t>
  </si>
  <si>
    <t>Povrat poreza na dohodak po godišnjoj prijavi</t>
  </si>
  <si>
    <t>Naknade od financijske imovine</t>
  </si>
  <si>
    <t>Tekuće pomoći izvanproračunskim, županijskim, gradskim i općinskim proračunima</t>
  </si>
  <si>
    <t>Kapitalne pomoći nogometnim klubovima</t>
  </si>
  <si>
    <t xml:space="preserve">     korištenja iste.  </t>
  </si>
  <si>
    <t xml:space="preserve">     U periodu od 01. siječnja do 31. prosinca 2021. g. Općina Bogdanovci se nije zaduživala. </t>
  </si>
  <si>
    <r>
      <t>·</t>
    </r>
    <r>
      <rPr>
        <sz val="7"/>
        <color theme="1"/>
        <rFont val="Times New Roman"/>
        <family val="1"/>
        <charset val="238"/>
      </rPr>
      <t xml:space="preserve">         </t>
    </r>
    <r>
      <rPr>
        <sz val="10"/>
        <color theme="1"/>
        <rFont val="Calibri"/>
        <family val="2"/>
        <charset val="238"/>
        <scheme val="minor"/>
      </rPr>
      <t>Razlika između ostvarenih prihoda/primitaka i rashoda/izdataka daje manjak prihoda/primitaka u iznosu 540.415,51 kn</t>
    </r>
  </si>
  <si>
    <t xml:space="preserve">Prihodi/primici u  2021. g. realizirani su u iznosu od 8.793.602,62 kn ili  79,99 % od godišnjeg plana. </t>
  </si>
  <si>
    <r>
      <t>·</t>
    </r>
    <r>
      <rPr>
        <sz val="7"/>
        <rFont val="Times New Roman"/>
        <family val="1"/>
        <charset val="238"/>
      </rPr>
      <t xml:space="preserve">         </t>
    </r>
    <r>
      <rPr>
        <sz val="10"/>
        <rFont val="Calibri"/>
        <family val="2"/>
        <charset val="238"/>
      </rPr>
      <t xml:space="preserve">U  2021. godine ukupni prihodi/primici ostvareni su u iznosu od 8.793.602,62 kn, odnosno 79,99 %  od plana. </t>
    </r>
  </si>
  <si>
    <r>
      <t>·</t>
    </r>
    <r>
      <rPr>
        <sz val="7"/>
        <rFont val="Times New Roman"/>
        <family val="1"/>
        <charset val="238"/>
      </rPr>
      <t xml:space="preserve">         </t>
    </r>
    <r>
      <rPr>
        <sz val="10"/>
        <rFont val="Calibri"/>
        <family val="2"/>
        <charset val="238"/>
      </rPr>
      <t xml:space="preserve">Prihodi od poreza ostvareni su u iznosu od 1.296.334,09 kn ili 57,48 % od godišnjeg plana.  </t>
    </r>
  </si>
  <si>
    <r>
      <t>·</t>
    </r>
    <r>
      <rPr>
        <sz val="7"/>
        <rFont val="Times New Roman"/>
        <family val="1"/>
        <charset val="238"/>
      </rPr>
      <t xml:space="preserve">         </t>
    </r>
    <r>
      <rPr>
        <sz val="10"/>
        <rFont val="Calibri"/>
        <family val="2"/>
        <charset val="238"/>
      </rPr>
      <t>Prihodi od pomoći iz inozemstva i od subjekata unutar opće države ostvareni su u iznos od 5.287.617,25 kn ili 84,06 % od godišnjeg plana (odnose se na tekuće  i kapitalne pomoći iz državnog proračuna, prihodi iz EU - projekt Zaželi, te fiskalnog izravnjanja).</t>
    </r>
  </si>
  <si>
    <r>
      <t>·</t>
    </r>
    <r>
      <rPr>
        <sz val="7"/>
        <rFont val="Times New Roman"/>
        <family val="1"/>
        <charset val="238"/>
      </rPr>
      <t xml:space="preserve">         </t>
    </r>
    <r>
      <rPr>
        <sz val="10"/>
        <rFont val="Calibri"/>
        <family val="2"/>
        <charset val="238"/>
      </rPr>
      <t xml:space="preserve">Prihodi od imovine  realizirani su u iznosu od 631.325,20 kn ili 94,23  % od godišnjeg plana.. Najznačajniji udio prihoda u ovoj skupini su prihodi od zakupa državnog poljoprivrednog zemljišta, koncesijske naknade, pravo služnosti, kamata. </t>
    </r>
  </si>
  <si>
    <r>
      <t>·</t>
    </r>
    <r>
      <rPr>
        <sz val="7"/>
        <rFont val="Times New Roman"/>
        <family val="1"/>
        <charset val="238"/>
      </rPr>
      <t xml:space="preserve">         </t>
    </r>
    <r>
      <rPr>
        <sz val="10"/>
        <rFont val="Calibri"/>
        <family val="2"/>
        <charset val="238"/>
      </rPr>
      <t>Prihodi od administrativnih pristojbi i po posebnih propisima realizirani su u iznosu 368.904,08 kn ili 65,18 % od godišnjeg plana. Najznačajniji udio prihoda u ovoj skupini su prihodi od komunalne naknade i šumskog doprinosa.</t>
    </r>
  </si>
  <si>
    <r>
      <t>·</t>
    </r>
    <r>
      <rPr>
        <sz val="7"/>
        <rFont val="Times New Roman"/>
        <family val="1"/>
        <charset val="238"/>
      </rPr>
      <t xml:space="preserve">         </t>
    </r>
    <r>
      <rPr>
        <sz val="10"/>
        <rFont val="Calibri"/>
        <family val="2"/>
        <charset val="238"/>
      </rPr>
      <t>Prihodi od prodaje nefinancijske imovine  realizirani su u iznosu od 1.209.421,99 kn što je 99,95 % od godišnjeg plana. Odnosi se na prihode od prodaje poljoprivrednog zemljišta u vlasništvu RH.</t>
    </r>
  </si>
  <si>
    <r>
      <t>·</t>
    </r>
    <r>
      <rPr>
        <sz val="7"/>
        <rFont val="Times New Roman"/>
        <family val="1"/>
        <charset val="238"/>
      </rPr>
      <t xml:space="preserve">         </t>
    </r>
    <r>
      <rPr>
        <sz val="10"/>
        <rFont val="Calibri"/>
        <family val="2"/>
        <charset val="238"/>
      </rPr>
      <t>Rashodi za zaposlene izvršeni su u iznosu od 2.949.498,98 kn ili 95,21 % u odnosu na 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</si>
  <si>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 xml:space="preserve">Materijalni rashodi izvršeni su u iznosu od 2.376.003,09kn ili 85,57 % od godišnjeg plana,a čine ih naknade troškova zaposlenih, rashodi za materijal i energiju, rashodi za usluge i ostali nespomenuti rashodi. </t>
    </r>
  </si>
  <si>
    <r>
      <t>·</t>
    </r>
    <r>
      <rPr>
        <sz val="7"/>
        <rFont val="Times New Roman"/>
        <family val="1"/>
        <charset val="238"/>
      </rPr>
      <t xml:space="preserve">         </t>
    </r>
    <r>
      <rPr>
        <sz val="10"/>
        <rFont val="Calibri"/>
        <family val="2"/>
        <charset val="238"/>
      </rPr>
      <t>Financijski rashodi izvršeni su iznosu 44.191,30 kn ili 84,98 % u odnosu na godišnji plan. Ove rashode čine bankarske usluge, usluge platnog prometa.</t>
    </r>
  </si>
  <si>
    <r>
      <t>·</t>
    </r>
    <r>
      <rPr>
        <sz val="7"/>
        <rFont val="Times New Roman"/>
        <family val="1"/>
        <charset val="238"/>
      </rPr>
      <t xml:space="preserve">         </t>
    </r>
    <r>
      <rPr>
        <sz val="10"/>
        <rFont val="Calibri"/>
        <family val="2"/>
        <charset val="238"/>
      </rPr>
      <t xml:space="preserve">Naknade građanima i kućanstvima na temelju osiguranja i druge naknade realizirane su u iznosu od 277.606,19 kn ili 88,69 % u odnosu na godišnji plan. Najveći dio sredstava odnose se na stipendije studentima, sufinanciranje cijene karata za prijevoza srednjoškolaca, troškove stanovanja, naknade za svako novorođeno dijete, jednokratne pomoći.  </t>
    </r>
  </si>
  <si>
    <t xml:space="preserve">Rashodi za nabavu nefinancijske imovine (zemjište) realizirani su u iznosu od 18.925,00 kn ili 94,63 % od godišnjeg plana, a odnose se na kupovinu zemljišta. </t>
  </si>
  <si>
    <t>10. GODIŠNJE IZVRŠENJE PLANA RAZVOJNIH PROGRAMA OPĆINE BOGDANOVCI ZA 2021. GODINU</t>
  </si>
  <si>
    <t xml:space="preserve">U ovom Planu razvojnih programa iskazuju se planirani rashodi Proračuna Općine Bogdanovci namijenjeni provođenju investicija  za 2021. godine. Rashodi se iskazuju po pojedinim programima te izvorima financiranja za njihovu izvedbu. Plan razvojnih programa usklađuje se svake godine. </t>
  </si>
  <si>
    <t>Sanacija NK Bogdanovci</t>
  </si>
  <si>
    <t>Javna rasvjeta</t>
  </si>
  <si>
    <t>Oprema za ostale namjene</t>
  </si>
  <si>
    <t>Opremanje dječjih igrališta</t>
  </si>
  <si>
    <r>
      <t>Ova Odluka o usvajanju godišnjeg izvještaja o izvršenju Proračuna</t>
    </r>
    <r>
      <rPr>
        <b/>
        <sz val="10"/>
        <color theme="1"/>
        <rFont val="Calibri"/>
        <family val="2"/>
        <scheme val="minor"/>
      </rPr>
      <t xml:space="preserve"> </t>
    </r>
    <r>
      <rPr>
        <sz val="10"/>
        <color theme="1"/>
        <rFont val="Calibri"/>
        <family val="2"/>
        <scheme val="minor"/>
      </rPr>
      <t>Općine Bogdanovci za 2021. godinu</t>
    </r>
    <r>
      <rPr>
        <b/>
        <sz val="10"/>
        <color theme="1"/>
        <rFont val="Calibri"/>
        <family val="2"/>
        <scheme val="minor"/>
      </rPr>
      <t xml:space="preserve"> </t>
    </r>
    <r>
      <rPr>
        <sz val="10"/>
        <color theme="1"/>
        <rFont val="Calibri"/>
        <family val="2"/>
        <scheme val="minor"/>
      </rPr>
      <t>stupa na snagu osmog dana od dana objave u „Službenom vjesniku“ Vukovarsko-srijemske županije.</t>
    </r>
  </si>
  <si>
    <t>- porez na nekretnine u iznosu od 31.112,19 kn</t>
  </si>
  <si>
    <t>- porez na promet u iznosu od 8.026,65 kn</t>
  </si>
  <si>
    <t>- porez na tvrtku u iznosu od 12.370,05 kn</t>
  </si>
  <si>
    <t xml:space="preserve"> - potraživanja od zakupa poslovnog prostora 32.662,45 kn</t>
  </si>
  <si>
    <t xml:space="preserve"> - potraživanja od zakupa zemljišta u iznosu od 264.377,55 kn</t>
  </si>
  <si>
    <t>- potraživanja za komunalne naknade u iznosu od 318.332,90 kn</t>
  </si>
  <si>
    <t>- potraživanja za šumski doprinos u iznosu od 3.221,37 kn</t>
  </si>
  <si>
    <t>d). Potraživanja od prodaje nefinancijske imovine iznose 10.857.042,26 kn odnose se na prodaju poljoprivrednog zemljišta u vasništvu RH s rokom otplate od dvadeset godina</t>
  </si>
  <si>
    <t>Temeljem knjigovodstvenih evidencija proračuna utvrđene su nepodmire dospjele obveze, odnosno sve obveze na dan 31. prosinca 2021. godine koje su evidentirane u ukupnom iznosu od 2.002.444,41 kn.</t>
  </si>
  <si>
    <t>a).Potraživanja za poreze, EU sredstva u ukupnom  iznosu od 51.508,89 kn a to su:</t>
  </si>
  <si>
    <t xml:space="preserve">b). Potraživanja za prihode od nefinancijske imovine u ukupnom iznosu od 297.040,00 kn, a to su </t>
  </si>
  <si>
    <t>c).Potraživanja za upravne i administrativne pristojbe i po posebnim propisima u ukupnom znosu od 327.011,19 kn</t>
  </si>
  <si>
    <t xml:space="preserve">Stanje nenaplaćenih potraživanja za prihode iskazano u  bilanci na dan 31. prosinca  2021. godine iznosi ukupno 11.532.602,34 kn, a odnosi se na potraživanja:  </t>
  </si>
  <si>
    <t>Odnose  se na obveze za rashode poslovanja (obveze za zaposlene, obveze za materijalne rashode, obveze za financijske rashode, obveze za naknade građanima i kućanstvima, ostale tekuće obveze) i za nabavu nefinancijske imovine  (izgradnja spomenika u Svinjarevcima, izgradnja asfaltnog igrališta u Svinjarevcima, dokumentacija za izradu PPUO, dokumentacija - rekonstukcija zgrade sokolane, rekonstrukcija nogostupa oko spomenika u Svinjarevcima, nadzor nad izgradnjom spomenika u Svinjarevcima, tarupiraje i uređenje javnih površina, dječji paketići, sufinanciranje izgradnje kružnog toka u Bogdanovcima, sufinanciranje igradnje autobusnih ugibališta u Petrovcima..)</t>
  </si>
  <si>
    <t xml:space="preserve">U  2021. godini ukupni prihodi/primici ostvareni su u iznosu od 8.793.602,62 kn, odnosno 79,99 %  od godišnjeg plana. </t>
  </si>
  <si>
    <t>Razlika između ostvarenih prihoda/primitaka i rashoda/izdataka daje manjak prihoda/primitaka u iznosu 530.415,50 kn</t>
  </si>
  <si>
    <r>
      <t>·</t>
    </r>
    <r>
      <rPr>
        <sz val="7"/>
        <rFont val="Times New Roman"/>
        <family val="1"/>
        <charset val="238"/>
      </rPr>
      <t xml:space="preserve">         </t>
    </r>
    <r>
      <rPr>
        <sz val="10"/>
        <rFont val="Calibri"/>
        <family val="2"/>
        <charset val="238"/>
      </rPr>
      <t>Pomoći dane u inozemstvo i unutar opće države  realizirane su u iznosu od 913.858,04 kn ili 95,19 % u odnosu na godišnji plan. Odnose se na  pomoći županijskim i općinskim proračunima, sufinanciranje projekata ŽUC-a, te sufinanciranje dječjih vrtića za djecu s područja Općine Bogdanovci.</t>
    </r>
  </si>
  <si>
    <t>Rashodi za nabavu proizvedene dugotrajne imovine realizirani su u iznosu od 2.076.727,76 kn ili 92,79 % od godišnjeg plana. planiranih. Rashodi se odnose na izradu projektnih dokumentacija, uređenje centra u Bogdanovcima, izgradnje dječjih igrališta, izgradnju spomenika u Svinjarevcima i Bogdanovcima, nabavku računalne opreme, uredskog namještaja..</t>
  </si>
  <si>
    <t>u Bogdanovcima, 14.06.2022. godine</t>
  </si>
  <si>
    <t>Ur.br: 2196/03-01/02-22-01</t>
  </si>
  <si>
    <r>
      <t>·</t>
    </r>
    <r>
      <rPr>
        <sz val="7"/>
        <rFont val="Times New Roman"/>
        <family val="1"/>
        <charset val="238"/>
      </rPr>
      <t xml:space="preserve">         </t>
    </r>
    <r>
      <rPr>
        <sz val="10"/>
        <rFont val="Calibri"/>
        <family val="2"/>
        <charset val="238"/>
      </rPr>
      <t>Ukupni rashodi/izdaci u 2021. godini iznose 9.334.018,12 kn, odnosno 89,43 % od plana.</t>
    </r>
  </si>
  <si>
    <r>
      <t>·</t>
    </r>
    <r>
      <rPr>
        <sz val="7"/>
        <color theme="1"/>
        <rFont val="Times New Roman"/>
        <family val="1"/>
        <charset val="238"/>
      </rPr>
      <t xml:space="preserve">         </t>
    </r>
    <r>
      <rPr>
        <sz val="10"/>
        <color theme="1"/>
        <rFont val="Calibri"/>
        <family val="2"/>
        <charset val="238"/>
      </rPr>
      <t xml:space="preserve">Uključujući preneseni manjak prihoda/primitaka iz prethodnih godina  u iznosu od 1.009.140,29 kn kn i manjak prihoda/primitaka 2021. u iznosu od 540.415,50 kn u 2021. g., čini manjak prihoda u sljedećem razdoblju koji  iznosi 1.549.555,79 kn. </t>
    </r>
  </si>
  <si>
    <t>Ukupni proračunski rashodi i izdaci u  2021. g  izvršeni su u iznosu od 9.334.018,12 kn ili  89,43 % od godišnjeg plana.</t>
  </si>
  <si>
    <r>
      <t>·</t>
    </r>
    <r>
      <rPr>
        <sz val="7"/>
        <rFont val="Times New Roman"/>
        <family val="1"/>
        <charset val="238"/>
      </rPr>
      <t xml:space="preserve">         </t>
    </r>
    <r>
      <rPr>
        <sz val="10"/>
        <rFont val="Calibri"/>
        <family val="2"/>
        <charset val="238"/>
      </rPr>
      <t>Ostali rashodi realizirani su u iznosu od 665.207,76 kn ili 87,47 % od godišnjeg plana. Odnose  se na tekuće donacije u novcu udrugama građana, neprofitnim organizacijama, DVD-u, CK i sl.</t>
    </r>
  </si>
  <si>
    <t xml:space="preserve">Uključujući preneseni višak prihoda/primitaka iz prethodnih godina  u iznosu 1.009.140,29 kn i manjak prihoda/primitaka u iznosu 540.415,50 kn u 2021. g., čini manjak prihoda u sljedećem razdoblju koji  iznosi 1.549.555,79 kn. </t>
  </si>
  <si>
    <t>Ukupni rashodi/izdaci u prvom polugodištu 2021. godini iznose 9.334.018,12 kn, odnosno 89,43 % od godišnjeg plana.</t>
  </si>
  <si>
    <t>Temeljem članka 89. Zakona o Proračunu ("Narodne novine broj 144/21), članka 16. Pravilnika o polugodišnjem i godišnjem izvještaju o izvršenju Proračuna ("Narodne novine broj 24/13, 102/17, 1/20 i 147/20), te članku 29. Statuta Općine Bogdanovci ("Službeni vjesnik" Vukovarsko-srijemske županije broj 04/21) općinsko vijeće Općine Bogdanovci na 13. sjednici održanoj 14. lipnja 2022. godine donosi:</t>
  </si>
  <si>
    <t>2. POSEBNI DIO: U privitku ovog dokumenta.</t>
  </si>
  <si>
    <t>Klasa: 400-06/22-01/02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</si>
</sst>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1"/>
      <color rgb="FF000000"/>
      <name val="Calibri"/>
      <family val="2"/>
      <charset val="238"/>
    </font>
    <font>
      <sz val="11"/>
      <color rgb="FF000000"/>
      <name val="Calibri"/>
      <family val="2"/>
      <charset val="238"/>
    </font>
    <font>
      <b/>
      <sz val="11"/>
      <color theme="1"/>
      <name val="Calibri"/>
      <family val="2"/>
      <charset val="238"/>
    </font>
    <font>
      <b/>
      <sz val="11"/>
      <color rgb="FF000000"/>
      <name val="Calibri"/>
      <family val="2"/>
      <charset val="238"/>
      <scheme val="minor"/>
    </font>
    <font>
      <sz val="11"/>
      <color rgb="FF000000"/>
      <name val="Calibri"/>
      <family val="2"/>
      <charset val="238"/>
      <scheme val="minor"/>
    </font>
    <font>
      <b/>
      <sz val="10"/>
      <name val="Calibri"/>
      <family val="2"/>
      <charset val="238"/>
    </font>
    <font>
      <sz val="10"/>
      <name val="Calibri"/>
      <family val="2"/>
      <charset val="238"/>
    </font>
    <font>
      <sz val="10"/>
      <color rgb="FFFF0000"/>
      <name val="Calibri"/>
      <family val="2"/>
      <charset val="238"/>
    </font>
    <font>
      <sz val="10"/>
      <color theme="1"/>
      <name val="Calibri"/>
      <family val="2"/>
      <charset val="238"/>
      <scheme val="minor"/>
    </font>
    <font>
      <sz val="10"/>
      <name val="Symbol"/>
      <family val="1"/>
      <charset val="2"/>
    </font>
    <font>
      <sz val="7"/>
      <name val="Times New Roman"/>
      <family val="1"/>
      <charset val="238"/>
    </font>
    <font>
      <sz val="10"/>
      <color theme="1"/>
      <name val="Symbol"/>
      <family val="1"/>
      <charset val="2"/>
    </font>
    <font>
      <sz val="7"/>
      <color theme="1"/>
      <name val="Times New Roman"/>
      <family val="1"/>
      <charset val="238"/>
    </font>
    <font>
      <b/>
      <i/>
      <sz val="10"/>
      <name val="Calibri"/>
      <family val="2"/>
      <charset val="238"/>
    </font>
    <font>
      <i/>
      <sz val="10"/>
      <name val="Calibri"/>
      <family val="2"/>
      <charset val="238"/>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sz val="10"/>
      <name val="Arial"/>
      <family val="2"/>
      <charset val="238"/>
    </font>
    <font>
      <b/>
      <sz val="10"/>
      <color rgb="FF000000"/>
      <name val="Calibri"/>
      <family val="2"/>
      <charset val="238"/>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FF0000"/>
      <name val="Calibri"/>
      <family val="2"/>
    </font>
    <font>
      <b/>
      <sz val="10"/>
      <color theme="1"/>
      <name val="Calibri"/>
      <family val="2"/>
    </font>
    <font>
      <sz val="10"/>
      <color theme="1"/>
      <name val="Calibri"/>
      <family val="2"/>
    </font>
    <font>
      <b/>
      <sz val="10"/>
      <color theme="1"/>
      <name val="Calibri"/>
      <family val="2"/>
      <charset val="238"/>
    </font>
    <font>
      <sz val="10"/>
      <color theme="1"/>
      <name val="Calibri"/>
      <family val="2"/>
      <charset val="238"/>
    </font>
    <font>
      <sz val="10"/>
      <color theme="1"/>
      <name val="Symbol"/>
      <family val="1"/>
      <charset val="23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54">
    <xf numFmtId="0" fontId="0" fillId="0" borderId="0" xfId="0"/>
    <xf numFmtId="0" fontId="3" fillId="0" borderId="2" xfId="0" applyFont="1" applyBorder="1"/>
    <xf numFmtId="0" fontId="0" fillId="0" borderId="2" xfId="0" applyBorder="1"/>
    <xf numFmtId="0" fontId="0" fillId="0" borderId="2" xfId="0" applyBorder="1" applyAlignment="1">
      <alignment wrapText="1"/>
    </xf>
    <xf numFmtId="4" fontId="0" fillId="0" borderId="0" xfId="0" applyNumberFormat="1"/>
    <xf numFmtId="4" fontId="3" fillId="0" borderId="1" xfId="0" applyNumberFormat="1" applyFont="1" applyBorder="1" applyAlignment="1">
      <alignment horizontal="center"/>
    </xf>
    <xf numFmtId="4" fontId="0" fillId="0" borderId="1" xfId="0" applyNumberFormat="1" applyBorder="1"/>
    <xf numFmtId="4" fontId="3" fillId="0" borderId="1" xfId="0" applyNumberFormat="1" applyFont="1" applyBorder="1"/>
    <xf numFmtId="0" fontId="5" fillId="0" borderId="0" xfId="0" applyFont="1" applyAlignment="1">
      <alignment vertical="center"/>
    </xf>
    <xf numFmtId="0" fontId="7" fillId="0" borderId="4" xfId="0"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vertical="center" wrapText="1"/>
    </xf>
    <xf numFmtId="4" fontId="9" fillId="0" borderId="6" xfId="0" applyNumberFormat="1" applyFont="1" applyBorder="1" applyAlignment="1">
      <alignment horizontal="right" vertical="center" wrapText="1"/>
    </xf>
    <xf numFmtId="10" fontId="9" fillId="0" borderId="6" xfId="0" applyNumberFormat="1" applyFont="1" applyBorder="1" applyAlignment="1">
      <alignment horizontal="right" vertical="center" wrapText="1"/>
    </xf>
    <xf numFmtId="0" fontId="10" fillId="0" borderId="6" xfId="0" applyFont="1" applyBorder="1" applyAlignment="1">
      <alignment vertical="center" wrapText="1"/>
    </xf>
    <xf numFmtId="4" fontId="10" fillId="0" borderId="6"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8" fillId="0" borderId="6" xfId="0" applyFont="1" applyBorder="1" applyAlignment="1">
      <alignment vertical="center" wrapText="1"/>
    </xf>
    <xf numFmtId="4" fontId="8" fillId="0" borderId="6" xfId="0" applyNumberFormat="1" applyFont="1" applyBorder="1" applyAlignment="1">
      <alignment horizontal="right" vertical="center" wrapText="1"/>
    </xf>
    <xf numFmtId="10" fontId="12" fillId="0" borderId="6" xfId="0" applyNumberFormat="1" applyFont="1" applyBorder="1" applyAlignment="1">
      <alignment horizontal="right" vertical="center" wrapText="1"/>
    </xf>
    <xf numFmtId="0" fontId="6" fillId="0" borderId="6" xfId="0" applyFont="1" applyBorder="1" applyAlignment="1">
      <alignment horizontal="right" vertical="center" wrapText="1"/>
    </xf>
    <xf numFmtId="0" fontId="13" fillId="0" borderId="6" xfId="0" applyFont="1" applyBorder="1" applyAlignment="1">
      <alignment horizontal="right" vertical="center" wrapText="1"/>
    </xf>
    <xf numFmtId="0" fontId="8" fillId="0" borderId="6" xfId="0" applyFont="1" applyBorder="1" applyAlignment="1">
      <alignment horizontal="right" vertical="center" wrapText="1"/>
    </xf>
    <xf numFmtId="0" fontId="7" fillId="0" borderId="6" xfId="0" applyFont="1" applyBorder="1" applyAlignment="1">
      <alignment horizontal="center" vertical="center" wrapText="1"/>
    </xf>
    <xf numFmtId="0" fontId="10" fillId="0" borderId="6" xfId="0" applyFont="1" applyBorder="1" applyAlignment="1">
      <alignment horizontal="right" vertical="center" wrapText="1"/>
    </xf>
    <xf numFmtId="0" fontId="11" fillId="0" borderId="6" xfId="0" applyFont="1" applyBorder="1" applyAlignment="1">
      <alignment horizontal="right" vertical="center" wrapText="1"/>
    </xf>
    <xf numFmtId="10" fontId="9" fillId="0" borderId="6" xfId="0" applyNumberFormat="1" applyFont="1" applyBorder="1" applyAlignment="1">
      <alignment vertical="center" wrapText="1"/>
    </xf>
    <xf numFmtId="10" fontId="10" fillId="0" borderId="6" xfId="0" applyNumberFormat="1" applyFont="1" applyBorder="1" applyAlignment="1">
      <alignment vertical="center" wrapText="1"/>
    </xf>
    <xf numFmtId="0" fontId="6" fillId="0" borderId="5" xfId="0" applyFont="1" applyBorder="1" applyAlignment="1">
      <alignment vertical="center" wrapText="1"/>
    </xf>
    <xf numFmtId="0" fontId="14" fillId="0" borderId="6" xfId="0" applyFont="1" applyBorder="1" applyAlignment="1">
      <alignment vertical="center" wrapText="1"/>
    </xf>
    <xf numFmtId="4" fontId="14" fillId="0" borderId="6" xfId="0" applyNumberFormat="1" applyFont="1" applyBorder="1" applyAlignment="1">
      <alignment horizontal="right" vertical="center" wrapText="1"/>
    </xf>
    <xf numFmtId="10" fontId="14" fillId="0" borderId="6" xfId="0" applyNumberFormat="1" applyFont="1" applyBorder="1" applyAlignment="1">
      <alignment horizontal="right" vertical="center" wrapText="1"/>
    </xf>
    <xf numFmtId="0" fontId="7" fillId="0" borderId="3" xfId="0" applyFont="1" applyBorder="1" applyAlignment="1">
      <alignment horizontal="lef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7" fillId="0" borderId="5" xfId="0" applyFont="1" applyBorder="1" applyAlignment="1">
      <alignment horizontal="left" vertical="center" wrapText="1"/>
    </xf>
    <xf numFmtId="4" fontId="4" fillId="0" borderId="6" xfId="0" applyNumberFormat="1" applyFont="1" applyBorder="1" applyAlignment="1">
      <alignment horizontal="right" vertical="center" wrapText="1"/>
    </xf>
    <xf numFmtId="0" fontId="16" fillId="0" borderId="5" xfId="0" applyFont="1" applyBorder="1" applyAlignment="1">
      <alignment horizontal="left" vertical="center" wrapText="1"/>
    </xf>
    <xf numFmtId="0" fontId="16" fillId="0" borderId="6" xfId="0" applyFont="1" applyBorder="1" applyAlignment="1">
      <alignment vertical="center" wrapText="1"/>
    </xf>
    <xf numFmtId="4" fontId="16" fillId="0" borderId="6" xfId="0" applyNumberFormat="1" applyFont="1" applyBorder="1" applyAlignment="1">
      <alignment horizontal="righ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vertical="center" wrapText="1"/>
    </xf>
    <xf numFmtId="4" fontId="15" fillId="3" borderId="6" xfId="0" applyNumberFormat="1" applyFont="1" applyFill="1" applyBorder="1" applyAlignment="1">
      <alignment horizontal="right"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vertical="center" wrapText="1"/>
    </xf>
    <xf numFmtId="4" fontId="15" fillId="4" borderId="6" xfId="0" applyNumberFormat="1" applyFont="1" applyFill="1" applyBorder="1" applyAlignment="1">
      <alignment horizontal="righ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vertical="center" wrapText="1"/>
    </xf>
    <xf numFmtId="4" fontId="15" fillId="5" borderId="6" xfId="0" applyNumberFormat="1" applyFont="1" applyFill="1" applyBorder="1" applyAlignment="1">
      <alignment horizontal="right"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4" fontId="15" fillId="6" borderId="4" xfId="0" applyNumberFormat="1" applyFont="1" applyFill="1" applyBorder="1" applyAlignment="1">
      <alignment horizontal="center" vertical="center" wrapText="1"/>
    </xf>
    <xf numFmtId="0" fontId="16" fillId="6" borderId="5" xfId="0" applyFont="1" applyFill="1" applyBorder="1" applyAlignment="1">
      <alignment horizontal="left" vertical="center" wrapText="1"/>
    </xf>
    <xf numFmtId="0" fontId="16" fillId="6" borderId="6" xfId="0" applyFont="1" applyFill="1" applyBorder="1" applyAlignment="1">
      <alignment horizontal="center" vertical="center" wrapText="1"/>
    </xf>
    <xf numFmtId="0" fontId="15" fillId="6" borderId="6" xfId="0" applyFont="1" applyFill="1" applyBorder="1" applyAlignment="1">
      <alignment vertical="center" wrapText="1"/>
    </xf>
    <xf numFmtId="4" fontId="15" fillId="6" borderId="6" xfId="0" applyNumberFormat="1" applyFont="1" applyFill="1" applyBorder="1" applyAlignment="1">
      <alignment horizontal="right" vertical="center" wrapText="1"/>
    </xf>
    <xf numFmtId="0" fontId="17" fillId="6" borderId="5" xfId="0" applyFont="1" applyFill="1" applyBorder="1" applyAlignment="1">
      <alignment vertical="center" wrapText="1"/>
    </xf>
    <xf numFmtId="3" fontId="16" fillId="6" borderId="6" xfId="0" applyNumberFormat="1" applyFont="1" applyFill="1" applyBorder="1" applyAlignment="1">
      <alignment horizontal="center" vertical="center" wrapText="1"/>
    </xf>
    <xf numFmtId="0" fontId="0" fillId="0" borderId="0" xfId="0" applyAlignment="1"/>
    <xf numFmtId="0" fontId="17" fillId="0" borderId="0" xfId="0" applyFont="1" applyAlignment="1">
      <alignment vertical="center"/>
    </xf>
    <xf numFmtId="0" fontId="17" fillId="0" borderId="0" xfId="0" applyFont="1"/>
    <xf numFmtId="4" fontId="17" fillId="0" borderId="0" xfId="0" applyNumberFormat="1" applyFont="1"/>
    <xf numFmtId="4" fontId="17" fillId="5" borderId="6" xfId="0" applyNumberFormat="1" applyFont="1" applyFill="1" applyBorder="1" applyAlignment="1">
      <alignment horizontal="right" vertical="center" wrapText="1"/>
    </xf>
    <xf numFmtId="0" fontId="19" fillId="0" borderId="6" xfId="0" applyFont="1" applyBorder="1" applyAlignment="1">
      <alignment vertical="center" wrapText="1"/>
    </xf>
    <xf numFmtId="4" fontId="2" fillId="0" borderId="6" xfId="0" applyNumberFormat="1" applyFont="1" applyBorder="1" applyAlignment="1">
      <alignment horizontal="right" vertical="center" wrapText="1"/>
    </xf>
    <xf numFmtId="0" fontId="18" fillId="7" borderId="6" xfId="0" applyFont="1" applyFill="1" applyBorder="1" applyAlignment="1">
      <alignment vertical="center" wrapText="1"/>
    </xf>
    <xf numFmtId="4" fontId="18" fillId="7" borderId="6" xfId="0" applyNumberFormat="1" applyFont="1" applyFill="1" applyBorder="1" applyAlignment="1">
      <alignment horizontal="right" vertical="center" wrapText="1"/>
    </xf>
    <xf numFmtId="0" fontId="3" fillId="0" borderId="0" xfId="0" applyFont="1"/>
    <xf numFmtId="0" fontId="19" fillId="0" borderId="5" xfId="0" applyFont="1" applyBorder="1" applyAlignment="1">
      <alignment horizontal="left" vertical="center" wrapText="1"/>
    </xf>
    <xf numFmtId="0" fontId="19" fillId="0" borderId="5" xfId="0" applyFont="1" applyBorder="1" applyAlignment="1">
      <alignment horizontal="left" vertical="center" wrapText="1"/>
    </xf>
    <xf numFmtId="0" fontId="3" fillId="7" borderId="5"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8" fillId="4" borderId="6" xfId="0" applyFont="1" applyFill="1" applyBorder="1" applyAlignment="1">
      <alignment vertical="center" wrapText="1"/>
    </xf>
    <xf numFmtId="4" fontId="18" fillId="4" borderId="6" xfId="0" applyNumberFormat="1" applyFont="1" applyFill="1" applyBorder="1" applyAlignment="1">
      <alignment horizontal="right"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vertical="center" wrapText="1"/>
    </xf>
    <xf numFmtId="4" fontId="18" fillId="3" borderId="6" xfId="0" applyNumberFormat="1" applyFont="1" applyFill="1" applyBorder="1" applyAlignment="1">
      <alignment horizontal="right" vertical="center" wrapText="1"/>
    </xf>
    <xf numFmtId="0" fontId="19" fillId="5" borderId="5" xfId="0" applyFont="1" applyFill="1" applyBorder="1" applyAlignment="1">
      <alignment horizontal="left" vertical="center" wrapText="1"/>
    </xf>
    <xf numFmtId="0" fontId="19" fillId="5" borderId="6" xfId="0" applyFont="1" applyFill="1" applyBorder="1" applyAlignment="1">
      <alignment vertical="center" wrapText="1"/>
    </xf>
    <xf numFmtId="4" fontId="1" fillId="5" borderId="6" xfId="0" applyNumberFormat="1" applyFont="1" applyFill="1" applyBorder="1" applyAlignment="1">
      <alignment horizontal="right" vertical="center" wrapText="1"/>
    </xf>
    <xf numFmtId="4" fontId="1" fillId="0" borderId="6" xfId="0" applyNumberFormat="1" applyFont="1" applyBorder="1" applyAlignment="1">
      <alignment horizontal="right" vertical="center" wrapText="1"/>
    </xf>
    <xf numFmtId="4" fontId="19" fillId="5" borderId="6" xfId="0" applyNumberFormat="1" applyFont="1" applyFill="1" applyBorder="1" applyAlignment="1">
      <alignment horizontal="right" vertical="center" wrapText="1"/>
    </xf>
    <xf numFmtId="4" fontId="0" fillId="0" borderId="0" xfId="0" applyNumberFormat="1" applyAlignment="1"/>
    <xf numFmtId="4" fontId="16" fillId="6" borderId="6" xfId="0" applyNumberFormat="1" applyFont="1" applyFill="1" applyBorder="1" applyAlignment="1">
      <alignment horizontal="center" vertical="center" wrapText="1"/>
    </xf>
    <xf numFmtId="4" fontId="18" fillId="6" borderId="6" xfId="0" applyNumberFormat="1" applyFont="1" applyFill="1" applyBorder="1" applyAlignment="1">
      <alignment horizontal="center" vertical="center" wrapText="1"/>
    </xf>
    <xf numFmtId="0" fontId="20" fillId="0" borderId="0" xfId="0" applyFont="1" applyAlignment="1">
      <alignment horizontal="justify" vertical="center"/>
    </xf>
    <xf numFmtId="0" fontId="21" fillId="0" borderId="0" xfId="0" applyFont="1" applyAlignment="1">
      <alignment horizontal="justify" vertical="center"/>
    </xf>
    <xf numFmtId="0" fontId="23" fillId="0" borderId="0" xfId="0" applyFont="1" applyAlignment="1">
      <alignment horizontal="justify" vertical="center"/>
    </xf>
    <xf numFmtId="0" fontId="29" fillId="0" borderId="0" xfId="0" applyFont="1" applyAlignment="1">
      <alignment horizontal="justify" vertical="center"/>
    </xf>
    <xf numFmtId="0" fontId="30" fillId="8" borderId="8" xfId="0" applyFont="1" applyFill="1" applyBorder="1" applyAlignment="1">
      <alignment horizontal="center" vertical="center" wrapText="1"/>
    </xf>
    <xf numFmtId="0" fontId="30" fillId="8" borderId="6" xfId="0" applyFont="1" applyFill="1" applyBorder="1" applyAlignment="1">
      <alignment horizontal="center" vertical="center" wrapText="1"/>
    </xf>
    <xf numFmtId="16" fontId="30" fillId="8" borderId="6" xfId="0" applyNumberFormat="1" applyFont="1" applyFill="1" applyBorder="1" applyAlignment="1">
      <alignment horizontal="center" vertical="center" wrapText="1"/>
    </xf>
    <xf numFmtId="0" fontId="23" fillId="0" borderId="5" xfId="0" applyFont="1" applyBorder="1" applyAlignment="1">
      <alignment horizontal="justify" vertical="center" wrapText="1"/>
    </xf>
    <xf numFmtId="4" fontId="23" fillId="0" borderId="6" xfId="0" applyNumberFormat="1" applyFont="1" applyBorder="1" applyAlignment="1">
      <alignment horizontal="right" vertical="center" wrapText="1"/>
    </xf>
    <xf numFmtId="10" fontId="23" fillId="0" borderId="6" xfId="0" applyNumberFormat="1" applyFont="1" applyBorder="1" applyAlignment="1">
      <alignment horizontal="right" vertical="center" wrapText="1"/>
    </xf>
    <xf numFmtId="0" fontId="23" fillId="0" borderId="5" xfId="0" applyFont="1" applyBorder="1" applyAlignment="1">
      <alignment vertical="center" wrapText="1"/>
    </xf>
    <xf numFmtId="4" fontId="23" fillId="0" borderId="6" xfId="0" applyNumberFormat="1" applyFont="1" applyBorder="1" applyAlignment="1">
      <alignment vertical="center" wrapText="1"/>
    </xf>
    <xf numFmtId="0" fontId="23" fillId="0" borderId="6" xfId="0" applyFont="1" applyBorder="1" applyAlignment="1">
      <alignment horizontal="right" vertical="center" wrapText="1"/>
    </xf>
    <xf numFmtId="0" fontId="30" fillId="9" borderId="5" xfId="0" applyFont="1" applyFill="1" applyBorder="1" applyAlignment="1">
      <alignment horizontal="justify" vertical="center" wrapText="1"/>
    </xf>
    <xf numFmtId="4" fontId="30" fillId="9" borderId="6" xfId="0" applyNumberFormat="1" applyFont="1" applyFill="1" applyBorder="1" applyAlignment="1">
      <alignment vertical="center" wrapText="1"/>
    </xf>
    <xf numFmtId="4" fontId="30" fillId="9" borderId="6" xfId="0" applyNumberFormat="1" applyFont="1" applyFill="1" applyBorder="1" applyAlignment="1">
      <alignment horizontal="right" vertical="center" wrapText="1"/>
    </xf>
    <xf numFmtId="0" fontId="33" fillId="0" borderId="0" xfId="0" applyFont="1" applyAlignment="1">
      <alignment horizontal="justify" vertical="center"/>
    </xf>
    <xf numFmtId="0" fontId="22" fillId="0" borderId="0" xfId="0" applyFont="1" applyAlignment="1">
      <alignment horizontal="justify" vertical="center"/>
    </xf>
    <xf numFmtId="0" fontId="20" fillId="8" borderId="7"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0" fillId="8" borderId="6" xfId="0" applyFill="1" applyBorder="1" applyAlignment="1">
      <alignment vertical="center" wrapText="1"/>
    </xf>
    <xf numFmtId="16" fontId="30" fillId="8" borderId="10" xfId="0" applyNumberFormat="1" applyFont="1" applyFill="1" applyBorder="1" applyAlignment="1">
      <alignment horizontal="center" vertical="center" wrapText="1"/>
    </xf>
    <xf numFmtId="0" fontId="31" fillId="0" borderId="0" xfId="0" applyFont="1" applyAlignment="1">
      <alignment horizontal="justify" vertical="center"/>
    </xf>
    <xf numFmtId="10" fontId="23" fillId="0" borderId="6" xfId="0" applyNumberFormat="1" applyFont="1" applyBorder="1" applyAlignment="1">
      <alignment vertical="center" wrapText="1"/>
    </xf>
    <xf numFmtId="0" fontId="3" fillId="0" borderId="0" xfId="0" applyFont="1" applyBorder="1" applyAlignment="1">
      <alignment wrapText="1"/>
    </xf>
    <xf numFmtId="4" fontId="3" fillId="0" borderId="0" xfId="0" applyNumberFormat="1" applyFont="1" applyBorder="1"/>
    <xf numFmtId="0" fontId="17" fillId="5" borderId="0" xfId="0" applyFont="1" applyFill="1" applyBorder="1" applyAlignment="1">
      <alignment vertical="center" wrapText="1"/>
    </xf>
    <xf numFmtId="0" fontId="15" fillId="5" borderId="0" xfId="0" applyFont="1" applyFill="1" applyBorder="1" applyAlignment="1">
      <alignment vertical="center" wrapText="1"/>
    </xf>
    <xf numFmtId="4" fontId="15" fillId="5" borderId="0" xfId="0" applyNumberFormat="1" applyFont="1" applyFill="1" applyBorder="1" applyAlignment="1">
      <alignment horizontal="right" vertical="center" wrapText="1"/>
    </xf>
    <xf numFmtId="4" fontId="15" fillId="5" borderId="0" xfId="0" applyNumberFormat="1" applyFont="1" applyFill="1" applyBorder="1" applyAlignment="1">
      <alignment vertical="center" wrapText="1"/>
    </xf>
    <xf numFmtId="4" fontId="18" fillId="2" borderId="6" xfId="0" applyNumberFormat="1" applyFont="1" applyFill="1" applyBorder="1" applyAlignment="1">
      <alignment horizontal="right" vertical="center" wrapText="1"/>
    </xf>
    <xf numFmtId="1" fontId="18" fillId="6" borderId="6" xfId="0" applyNumberFormat="1" applyFont="1" applyFill="1" applyBorder="1" applyAlignment="1">
      <alignment horizontal="center" vertical="center" wrapText="1"/>
    </xf>
    <xf numFmtId="0" fontId="28" fillId="0" borderId="0" xfId="0" applyFont="1" applyAlignment="1">
      <alignment horizontal="justify" vertical="center"/>
    </xf>
    <xf numFmtId="0" fontId="35" fillId="0" borderId="0" xfId="0" applyFont="1" applyAlignment="1">
      <alignment horizontal="justify" vertical="center"/>
    </xf>
    <xf numFmtId="0" fontId="36" fillId="0" borderId="0" xfId="0" applyFont="1"/>
    <xf numFmtId="4" fontId="36" fillId="0" borderId="0" xfId="0" applyNumberFormat="1" applyFont="1"/>
    <xf numFmtId="0" fontId="35" fillId="0" borderId="0" xfId="0" applyFont="1" applyAlignment="1">
      <alignment horizontal="left" vertical="center" wrapText="1"/>
    </xf>
    <xf numFmtId="4" fontId="16" fillId="5" borderId="6" xfId="0" applyNumberFormat="1" applyFont="1" applyFill="1" applyBorder="1" applyAlignment="1">
      <alignment horizontal="right" vertical="center" wrapText="1"/>
    </xf>
    <xf numFmtId="0" fontId="0" fillId="2" borderId="0" xfId="0" applyFill="1"/>
    <xf numFmtId="4" fontId="19" fillId="2" borderId="6" xfId="0" applyNumberFormat="1" applyFont="1" applyFill="1" applyBorder="1" applyAlignment="1">
      <alignment horizontal="right" vertical="center" wrapText="1"/>
    </xf>
    <xf numFmtId="0" fontId="23" fillId="0" borderId="5" xfId="0" applyFont="1" applyBorder="1" applyAlignment="1">
      <alignment horizontal="left" vertical="center" wrapText="1"/>
    </xf>
    <xf numFmtId="4" fontId="2" fillId="2" borderId="6" xfId="0" applyNumberFormat="1" applyFont="1" applyFill="1" applyBorder="1" applyAlignment="1">
      <alignment horizontal="right" vertical="center" wrapText="1"/>
    </xf>
    <xf numFmtId="4" fontId="18" fillId="6" borderId="6" xfId="0" applyNumberFormat="1" applyFont="1" applyFill="1" applyBorder="1" applyAlignment="1">
      <alignment horizontal="right" vertical="center" wrapText="1"/>
    </xf>
    <xf numFmtId="4" fontId="2" fillId="5" borderId="6"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4" fontId="39" fillId="0" borderId="1" xfId="0" applyNumberFormat="1" applyFont="1" applyBorder="1"/>
    <xf numFmtId="0" fontId="0" fillId="0" borderId="2" xfId="0" applyFont="1" applyBorder="1" applyAlignment="1">
      <alignment wrapText="1"/>
    </xf>
    <xf numFmtId="4" fontId="0" fillId="0" borderId="1" xfId="0" applyNumberFormat="1" applyFont="1" applyBorder="1"/>
    <xf numFmtId="2" fontId="0" fillId="0" borderId="2" xfId="0" applyNumberFormat="1" applyFont="1" applyBorder="1" applyAlignment="1">
      <alignment wrapText="1"/>
    </xf>
    <xf numFmtId="49" fontId="0" fillId="0" borderId="0" xfId="0" applyNumberFormat="1"/>
    <xf numFmtId="49" fontId="0" fillId="0" borderId="0" xfId="0" applyNumberFormat="1" applyFont="1"/>
    <xf numFmtId="0" fontId="40" fillId="0" borderId="2" xfId="0" applyFont="1" applyBorder="1" applyAlignment="1">
      <alignment wrapText="1"/>
    </xf>
    <xf numFmtId="0" fontId="41" fillId="0" borderId="2" xfId="0" applyFont="1" applyBorder="1" applyAlignment="1">
      <alignment wrapText="1"/>
    </xf>
    <xf numFmtId="0" fontId="0" fillId="0" borderId="0" xfId="0" applyAlignment="1">
      <alignment horizontal="left"/>
    </xf>
    <xf numFmtId="0" fontId="40" fillId="0" borderId="0" xfId="0" applyFont="1" applyAlignment="1">
      <alignment horizontal="left"/>
    </xf>
    <xf numFmtId="0" fontId="40"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40" fillId="0" borderId="1" xfId="0" applyFont="1" applyBorder="1" applyAlignment="1">
      <alignment horizontal="left"/>
    </xf>
    <xf numFmtId="0" fontId="41" fillId="0" borderId="1" xfId="0" applyFont="1" applyBorder="1" applyAlignment="1">
      <alignment horizontal="center"/>
    </xf>
    <xf numFmtId="4" fontId="41" fillId="0" borderId="1" xfId="0" applyNumberFormat="1" applyFont="1" applyBorder="1" applyAlignment="1"/>
    <xf numFmtId="0" fontId="40" fillId="0" borderId="1" xfId="0" applyFont="1" applyBorder="1" applyAlignment="1">
      <alignment horizontal="left" wrapText="1"/>
    </xf>
    <xf numFmtId="1" fontId="41" fillId="0" borderId="1" xfId="0" applyNumberFormat="1" applyFont="1" applyBorder="1" applyAlignment="1">
      <alignment horizontal="center"/>
    </xf>
    <xf numFmtId="4" fontId="41" fillId="0" borderId="0" xfId="0" applyNumberFormat="1" applyFont="1"/>
    <xf numFmtId="0" fontId="40" fillId="4" borderId="1" xfId="0" applyFont="1" applyFill="1" applyBorder="1"/>
    <xf numFmtId="4" fontId="40" fillId="4" borderId="1" xfId="0" applyNumberFormat="1" applyFont="1" applyFill="1" applyBorder="1"/>
    <xf numFmtId="0" fontId="41" fillId="0" borderId="0" xfId="0" applyFont="1"/>
    <xf numFmtId="0" fontId="16" fillId="5" borderId="5" xfId="0" applyFont="1" applyFill="1" applyBorder="1" applyAlignment="1">
      <alignment horizontal="left" vertical="center" wrapText="1"/>
    </xf>
    <xf numFmtId="0" fontId="16" fillId="5" borderId="6" xfId="0" applyFont="1" applyFill="1" applyBorder="1" applyAlignment="1">
      <alignment vertical="center" wrapText="1"/>
    </xf>
    <xf numFmtId="4" fontId="19" fillId="3" borderId="6" xfId="0" applyNumberFormat="1" applyFont="1" applyFill="1" applyBorder="1" applyAlignment="1">
      <alignment horizontal="right" vertical="center" wrapText="1"/>
    </xf>
    <xf numFmtId="0" fontId="3" fillId="3" borderId="6" xfId="0" applyFont="1" applyFill="1" applyBorder="1" applyAlignment="1">
      <alignment horizontal="right" vertical="center" wrapText="1"/>
    </xf>
    <xf numFmtId="4" fontId="3" fillId="4" borderId="6" xfId="0" applyNumberFormat="1" applyFont="1" applyFill="1" applyBorder="1" applyAlignment="1">
      <alignment horizontal="right" vertical="center" wrapText="1"/>
    </xf>
    <xf numFmtId="0" fontId="18" fillId="10" borderId="5" xfId="0" applyFont="1" applyFill="1" applyBorder="1" applyAlignment="1">
      <alignment horizontal="left" vertical="center" wrapText="1"/>
    </xf>
    <xf numFmtId="0" fontId="18" fillId="10" borderId="6" xfId="0" applyFont="1" applyFill="1" applyBorder="1" applyAlignment="1">
      <alignment vertical="center" wrapText="1"/>
    </xf>
    <xf numFmtId="4" fontId="18" fillId="10" borderId="6" xfId="0" applyNumberFormat="1" applyFont="1" applyFill="1" applyBorder="1" applyAlignment="1">
      <alignment horizontal="right" vertical="center" wrapText="1"/>
    </xf>
    <xf numFmtId="4" fontId="17" fillId="4" borderId="6" xfId="0" applyNumberFormat="1" applyFont="1" applyFill="1" applyBorder="1" applyAlignment="1">
      <alignment horizontal="right" vertical="center" wrapText="1"/>
    </xf>
    <xf numFmtId="0" fontId="15" fillId="6" borderId="5" xfId="0" applyFont="1" applyFill="1" applyBorder="1" applyAlignment="1">
      <alignment horizontal="left" vertical="center" wrapText="1"/>
    </xf>
    <xf numFmtId="0" fontId="0" fillId="3" borderId="0" xfId="0" applyFill="1"/>
    <xf numFmtId="0" fontId="0" fillId="5" borderId="0" xfId="0" applyFill="1"/>
    <xf numFmtId="0" fontId="42" fillId="0" borderId="0" xfId="0" applyFont="1" applyAlignment="1">
      <alignment vertical="center"/>
    </xf>
    <xf numFmtId="4" fontId="42" fillId="0" borderId="0" xfId="0" applyNumberFormat="1" applyFont="1" applyAlignment="1">
      <alignment vertical="center"/>
    </xf>
    <xf numFmtId="49" fontId="35" fillId="0" borderId="0" xfId="0" applyNumberFormat="1" applyFont="1" applyAlignment="1">
      <alignment horizontal="left" vertical="center"/>
    </xf>
    <xf numFmtId="4" fontId="41" fillId="0" borderId="0" xfId="0" applyNumberFormat="1" applyFont="1" applyBorder="1" applyAlignment="1"/>
    <xf numFmtId="0" fontId="40" fillId="5" borderId="0" xfId="0" applyFont="1" applyFill="1" applyBorder="1" applyAlignment="1">
      <alignment horizontal="center" vertical="center"/>
    </xf>
    <xf numFmtId="4" fontId="40" fillId="5" borderId="0" xfId="0" applyNumberFormat="1" applyFont="1" applyFill="1" applyBorder="1"/>
    <xf numFmtId="0" fontId="37" fillId="0" borderId="1" xfId="0" applyFont="1" applyBorder="1" applyAlignment="1">
      <alignment horizontal="left"/>
    </xf>
    <xf numFmtId="1" fontId="38" fillId="0" borderId="1" xfId="0" applyNumberFormat="1" applyFont="1" applyBorder="1" applyAlignment="1">
      <alignment horizontal="center"/>
    </xf>
    <xf numFmtId="4" fontId="38" fillId="0" borderId="1" xfId="0" applyNumberFormat="1" applyFont="1" applyBorder="1" applyAlignment="1"/>
    <xf numFmtId="4" fontId="23" fillId="5" borderId="1" xfId="0" applyNumberFormat="1" applyFont="1" applyFill="1" applyBorder="1" applyAlignment="1"/>
    <xf numFmtId="0" fontId="0" fillId="0" borderId="0" xfId="0" applyFont="1"/>
    <xf numFmtId="4" fontId="0" fillId="0" borderId="0" xfId="0" applyNumberFormat="1" applyFont="1"/>
    <xf numFmtId="0" fontId="43" fillId="0" borderId="0" xfId="0" applyFont="1" applyAlignment="1">
      <alignment vertical="center"/>
    </xf>
    <xf numFmtId="0" fontId="44" fillId="0" borderId="0" xfId="0" applyFont="1" applyAlignment="1">
      <alignment vertical="center"/>
    </xf>
    <xf numFmtId="49" fontId="41" fillId="0" borderId="0" xfId="0" applyNumberFormat="1" applyFont="1" applyAlignment="1">
      <alignment horizontal="left" vertical="center"/>
    </xf>
    <xf numFmtId="0" fontId="40" fillId="0" borderId="0" xfId="0" applyFont="1" applyAlignment="1">
      <alignment horizontal="justify" vertical="center"/>
    </xf>
    <xf numFmtId="0" fontId="41"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vertical="center" wrapText="1"/>
    </xf>
    <xf numFmtId="4" fontId="16" fillId="0" borderId="14" xfId="0" applyNumberFormat="1" applyFont="1" applyBorder="1" applyAlignment="1">
      <alignment horizontal="right" vertical="center" wrapText="1"/>
    </xf>
    <xf numFmtId="4" fontId="15" fillId="5" borderId="14" xfId="0" applyNumberFormat="1" applyFont="1" applyFill="1" applyBorder="1" applyAlignment="1">
      <alignment horizontal="righ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vertical="center" wrapText="1"/>
    </xf>
    <xf numFmtId="4" fontId="15" fillId="3" borderId="4" xfId="0" applyNumberFormat="1" applyFont="1" applyFill="1" applyBorder="1" applyAlignment="1">
      <alignment horizontal="righ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vertical="center" wrapText="1"/>
    </xf>
    <xf numFmtId="4" fontId="15" fillId="4" borderId="4" xfId="0" applyNumberFormat="1" applyFont="1" applyFill="1" applyBorder="1" applyAlignment="1">
      <alignment horizontal="right" vertical="center" wrapText="1"/>
    </xf>
    <xf numFmtId="0" fontId="15" fillId="3" borderId="4" xfId="0" applyFont="1" applyFill="1" applyBorder="1" applyAlignment="1">
      <alignment horizontal="righ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vertical="center" wrapText="1"/>
    </xf>
    <xf numFmtId="4" fontId="15" fillId="3" borderId="8" xfId="0" applyNumberFormat="1" applyFont="1" applyFill="1" applyBorder="1" applyAlignment="1">
      <alignment horizontal="right" vertical="center" wrapText="1"/>
    </xf>
    <xf numFmtId="4" fontId="17" fillId="3" borderId="4" xfId="0" applyNumberFormat="1" applyFont="1" applyFill="1" applyBorder="1" applyAlignment="1">
      <alignment horizontal="righ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vertical="center" wrapText="1"/>
    </xf>
    <xf numFmtId="4" fontId="3" fillId="3" borderId="4" xfId="0" applyNumberFormat="1" applyFont="1" applyFill="1" applyBorder="1" applyAlignment="1">
      <alignment horizontal="right" vertical="center" wrapText="1"/>
    </xf>
    <xf numFmtId="4" fontId="18" fillId="3" borderId="4" xfId="0" applyNumberFormat="1" applyFont="1" applyFill="1" applyBorder="1" applyAlignment="1">
      <alignment horizontal="right" vertical="center" wrapText="1"/>
    </xf>
    <xf numFmtId="4" fontId="0" fillId="0" borderId="0" xfId="0" applyNumberFormat="1" applyAlignment="1">
      <alignment horizontal="left"/>
    </xf>
    <xf numFmtId="0" fontId="31" fillId="0" borderId="0" xfId="0" applyFont="1"/>
    <xf numFmtId="0" fontId="0" fillId="0" borderId="0" xfId="0" applyAlignment="1">
      <alignment horizontal="left" wrapText="1"/>
    </xf>
    <xf numFmtId="4" fontId="41" fillId="0" borderId="0" xfId="0" applyNumberFormat="1" applyFont="1" applyAlignment="1">
      <alignment horizontal="center"/>
    </xf>
    <xf numFmtId="0" fontId="39" fillId="0" borderId="2" xfId="0" applyFont="1" applyBorder="1" applyAlignment="1">
      <alignment horizontal="center" wrapText="1"/>
    </xf>
    <xf numFmtId="0" fontId="39" fillId="0" borderId="11" xfId="0" applyFont="1" applyBorder="1" applyAlignment="1">
      <alignment horizontal="center" wrapText="1"/>
    </xf>
    <xf numFmtId="0" fontId="39" fillId="0" borderId="12" xfId="0" applyFont="1" applyBorder="1" applyAlignment="1">
      <alignment horizontal="center" wrapText="1"/>
    </xf>
    <xf numFmtId="0" fontId="39" fillId="0" borderId="2" xfId="0" applyFont="1" applyBorder="1" applyAlignment="1">
      <alignment horizontal="center"/>
    </xf>
    <xf numFmtId="0" fontId="39" fillId="0" borderId="11" xfId="0" applyFont="1" applyBorder="1" applyAlignment="1">
      <alignment horizontal="center"/>
    </xf>
    <xf numFmtId="0" fontId="39" fillId="0" borderId="12" xfId="0" applyFont="1" applyBorder="1" applyAlignment="1">
      <alignment horizontal="center"/>
    </xf>
    <xf numFmtId="0" fontId="41" fillId="0" borderId="0" xfId="0" applyFont="1" applyAlignment="1">
      <alignment horizontal="left" vertical="center" wrapText="1"/>
    </xf>
    <xf numFmtId="49" fontId="41" fillId="0" borderId="0" xfId="0" applyNumberFormat="1" applyFont="1" applyAlignment="1">
      <alignment horizontal="left" vertical="center"/>
    </xf>
    <xf numFmtId="49" fontId="40" fillId="0" borderId="0" xfId="0" applyNumberFormat="1" applyFont="1" applyAlignment="1">
      <alignment horizontal="left" vertical="center"/>
    </xf>
    <xf numFmtId="0" fontId="40" fillId="0" borderId="0" xfId="0" applyFont="1" applyAlignment="1">
      <alignment horizontal="left" vertical="center"/>
    </xf>
    <xf numFmtId="2" fontId="31" fillId="0" borderId="0" xfId="0" applyNumberFormat="1" applyFont="1" applyAlignment="1">
      <alignment horizontal="left" vertical="center" wrapText="1"/>
    </xf>
    <xf numFmtId="0" fontId="31" fillId="0" borderId="0" xfId="0" applyFont="1" applyAlignment="1">
      <alignment horizontal="left" vertical="center"/>
    </xf>
    <xf numFmtId="0" fontId="41" fillId="0" borderId="0" xfId="0" applyFont="1" applyAlignment="1">
      <alignment horizontal="left" vertical="center"/>
    </xf>
    <xf numFmtId="49" fontId="40" fillId="0" borderId="0" xfId="0" applyNumberFormat="1"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3" fillId="0" borderId="0" xfId="0" applyFont="1" applyAlignment="1">
      <alignment horizontal="center"/>
    </xf>
    <xf numFmtId="0" fontId="24" fillId="0" borderId="0" xfId="0" applyFont="1" applyAlignment="1">
      <alignment horizontal="left" vertical="center"/>
    </xf>
    <xf numFmtId="0" fontId="18"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5" xfId="0" applyFont="1" applyFill="1" applyBorder="1" applyAlignment="1">
      <alignment vertical="center" wrapText="1"/>
    </xf>
    <xf numFmtId="4" fontId="18" fillId="3" borderId="7" xfId="0" applyNumberFormat="1" applyFont="1" applyFill="1" applyBorder="1" applyAlignment="1">
      <alignment horizontal="right" vertical="center" wrapText="1"/>
    </xf>
    <xf numFmtId="4" fontId="18" fillId="3" borderId="5" xfId="0" applyNumberFormat="1" applyFont="1" applyFill="1" applyBorder="1" applyAlignment="1">
      <alignment horizontal="right" vertical="center" wrapText="1"/>
    </xf>
    <xf numFmtId="0" fontId="3" fillId="0" borderId="0" xfId="0" applyFont="1" applyAlignment="1">
      <alignment horizontal="left"/>
    </xf>
    <xf numFmtId="4" fontId="3" fillId="3" borderId="7" xfId="0" applyNumberFormat="1"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0" fontId="31" fillId="8" borderId="7" xfId="0" applyFont="1" applyFill="1" applyBorder="1" applyAlignment="1">
      <alignment horizontal="left" vertical="center" wrapText="1" indent="5"/>
    </xf>
    <xf numFmtId="0" fontId="31" fillId="8" borderId="5" xfId="0" applyFont="1" applyFill="1" applyBorder="1" applyAlignment="1">
      <alignment horizontal="left" vertical="center" wrapText="1" indent="5"/>
    </xf>
    <xf numFmtId="0" fontId="21" fillId="0" borderId="0" xfId="0" applyFont="1" applyAlignment="1">
      <alignment horizontal="left" vertical="center"/>
    </xf>
    <xf numFmtId="0" fontId="20"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16" fontId="30" fillId="8" borderId="7" xfId="0" applyNumberFormat="1" applyFont="1" applyFill="1" applyBorder="1" applyAlignment="1">
      <alignment horizontal="center" vertical="center" wrapText="1"/>
    </xf>
    <xf numFmtId="16" fontId="30" fillId="8" borderId="5" xfId="0" applyNumberFormat="1" applyFont="1" applyFill="1" applyBorder="1" applyAlignment="1">
      <alignment horizontal="center" vertical="center" wrapText="1"/>
    </xf>
    <xf numFmtId="0" fontId="31" fillId="8" borderId="7"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40" fillId="0" borderId="0" xfId="0" applyFont="1" applyAlignment="1">
      <alignment horizontal="left"/>
    </xf>
    <xf numFmtId="0" fontId="0" fillId="0" borderId="0" xfId="0" applyAlignment="1">
      <alignment horizontal="center"/>
    </xf>
    <xf numFmtId="0" fontId="21" fillId="0" borderId="0" xfId="0" applyFont="1" applyAlignment="1">
      <alignment horizontal="left" vertical="center" wrapText="1"/>
    </xf>
    <xf numFmtId="0" fontId="30" fillId="8" borderId="7" xfId="0" applyFont="1" applyFill="1" applyBorder="1" applyAlignment="1">
      <alignment horizontal="justify" vertical="center" wrapText="1"/>
    </xf>
    <xf numFmtId="0" fontId="30" fillId="8" borderId="5" xfId="0" applyFont="1" applyFill="1" applyBorder="1" applyAlignment="1">
      <alignment horizontal="justify" vertical="center" wrapText="1"/>
    </xf>
    <xf numFmtId="0" fontId="26" fillId="0" borderId="0" xfId="0" applyFont="1" applyAlignment="1">
      <alignment horizontal="left" vertical="center"/>
    </xf>
    <xf numFmtId="49" fontId="47" fillId="0" borderId="0" xfId="0" applyNumberFormat="1" applyFont="1" applyAlignment="1">
      <alignment horizontal="left" vertical="center" wrapText="1"/>
    </xf>
    <xf numFmtId="0" fontId="28"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5"/>
  <sheetViews>
    <sheetView tabSelected="1" workbookViewId="0">
      <selection activeCell="A4" sqref="A4"/>
    </sheetView>
  </sheetViews>
  <sheetFormatPr defaultRowHeight="15" x14ac:dyDescent="0.25"/>
  <cols>
    <col min="1" max="1" width="41.5703125" customWidth="1"/>
    <col min="2" max="2" width="17.5703125" style="4" customWidth="1"/>
    <col min="3" max="3" width="16.28515625" style="4" customWidth="1"/>
    <col min="4" max="4" width="15.28515625" style="4" bestFit="1" customWidth="1"/>
    <col min="5" max="5" width="13.140625" style="4" bestFit="1" customWidth="1"/>
    <col min="6" max="6" width="11.7109375" style="4" bestFit="1" customWidth="1"/>
    <col min="7" max="7" width="9.42578125" style="4" customWidth="1"/>
  </cols>
  <sheetData>
    <row r="1" spans="1:7" x14ac:dyDescent="0.25">
      <c r="A1" t="s">
        <v>0</v>
      </c>
    </row>
    <row r="2" spans="1:7" x14ac:dyDescent="0.25">
      <c r="A2" t="s">
        <v>1</v>
      </c>
    </row>
    <row r="3" spans="1:7" x14ac:dyDescent="0.25">
      <c r="A3" t="s">
        <v>2</v>
      </c>
    </row>
    <row r="4" spans="1:7" x14ac:dyDescent="0.25">
      <c r="A4" t="s">
        <v>313</v>
      </c>
    </row>
    <row r="5" spans="1:7" x14ac:dyDescent="0.25">
      <c r="A5" t="s">
        <v>304</v>
      </c>
    </row>
    <row r="6" spans="1:7" x14ac:dyDescent="0.25">
      <c r="A6" t="s">
        <v>303</v>
      </c>
    </row>
    <row r="8" spans="1:7" ht="63" customHeight="1" x14ac:dyDescent="0.25">
      <c r="A8" s="207" t="s">
        <v>311</v>
      </c>
      <c r="B8" s="207"/>
      <c r="C8" s="207"/>
      <c r="D8" s="207"/>
      <c r="E8" s="207"/>
      <c r="F8" s="207"/>
    </row>
    <row r="10" spans="1:7" x14ac:dyDescent="0.25">
      <c r="A10" s="225" t="s">
        <v>254</v>
      </c>
      <c r="B10" s="225"/>
      <c r="C10" s="225"/>
      <c r="D10" s="225"/>
      <c r="E10" s="225"/>
      <c r="F10" s="225"/>
      <c r="G10" s="225"/>
    </row>
    <row r="11" spans="1:7" x14ac:dyDescent="0.25">
      <c r="A11" s="144"/>
      <c r="B11" s="205"/>
      <c r="C11" s="205"/>
      <c r="D11" s="205"/>
      <c r="E11" s="205"/>
      <c r="F11" s="205"/>
      <c r="G11" s="205"/>
    </row>
    <row r="12" spans="1:7" x14ac:dyDescent="0.25">
      <c r="A12" s="233" t="s">
        <v>3</v>
      </c>
      <c r="B12" s="233"/>
      <c r="C12" s="233"/>
      <c r="D12" s="233"/>
      <c r="E12" s="233"/>
      <c r="F12" s="233"/>
      <c r="G12" s="233"/>
    </row>
    <row r="14" spans="1:7" x14ac:dyDescent="0.25">
      <c r="A14" s="225" t="s">
        <v>4</v>
      </c>
      <c r="B14" s="225"/>
      <c r="C14" s="225"/>
      <c r="D14" s="225"/>
      <c r="E14" s="225"/>
      <c r="F14" s="225"/>
      <c r="G14" s="225"/>
    </row>
    <row r="15" spans="1:7" x14ac:dyDescent="0.25">
      <c r="A15" s="59" t="s">
        <v>255</v>
      </c>
      <c r="B15" s="59"/>
      <c r="C15" s="85"/>
      <c r="D15" s="59"/>
    </row>
    <row r="17" spans="1:4" x14ac:dyDescent="0.25">
      <c r="A17" s="1" t="s">
        <v>5</v>
      </c>
      <c r="B17" s="5" t="s">
        <v>6</v>
      </c>
      <c r="C17" s="5" t="s">
        <v>7</v>
      </c>
      <c r="D17" s="5" t="s">
        <v>8</v>
      </c>
    </row>
    <row r="18" spans="1:4" x14ac:dyDescent="0.25">
      <c r="A18" s="2" t="s">
        <v>9</v>
      </c>
      <c r="B18" s="6">
        <v>6218827.9500000002</v>
      </c>
      <c r="C18" s="6">
        <v>9783231</v>
      </c>
      <c r="D18" s="6">
        <v>7584180.6299999999</v>
      </c>
    </row>
    <row r="19" spans="1:4" x14ac:dyDescent="0.25">
      <c r="A19" s="3" t="s">
        <v>216</v>
      </c>
      <c r="B19" s="6">
        <v>650040.72</v>
      </c>
      <c r="C19" s="6">
        <v>1210000</v>
      </c>
      <c r="D19" s="6">
        <v>1209421.99</v>
      </c>
    </row>
    <row r="20" spans="1:4" x14ac:dyDescent="0.25">
      <c r="A20" s="1" t="s">
        <v>10</v>
      </c>
      <c r="B20" s="7">
        <f>SUM(B18:B19)</f>
        <v>6868868.6699999999</v>
      </c>
      <c r="C20" s="7">
        <f>SUM(C18:C19)</f>
        <v>10993231</v>
      </c>
      <c r="D20" s="7">
        <f>SUM(D18:D19)</f>
        <v>8793602.6199999992</v>
      </c>
    </row>
    <row r="21" spans="1:4" x14ac:dyDescent="0.25">
      <c r="A21" s="2" t="s">
        <v>11</v>
      </c>
      <c r="B21" s="6">
        <v>5951237.8200000003</v>
      </c>
      <c r="C21" s="6">
        <v>7971856</v>
      </c>
      <c r="D21" s="6">
        <v>7238365.3600000003</v>
      </c>
    </row>
    <row r="22" spans="1:4" x14ac:dyDescent="0.25">
      <c r="A22" s="2" t="s">
        <v>12</v>
      </c>
      <c r="B22" s="6">
        <v>1702450.77</v>
      </c>
      <c r="C22" s="6">
        <v>2458000</v>
      </c>
      <c r="D22" s="6">
        <v>2095652.76</v>
      </c>
    </row>
    <row r="23" spans="1:4" x14ac:dyDescent="0.25">
      <c r="A23" s="1" t="s">
        <v>13</v>
      </c>
      <c r="B23" s="7">
        <f>SUM(B21:B22)</f>
        <v>7653688.5899999999</v>
      </c>
      <c r="C23" s="7">
        <f>SUM(C21:C22)</f>
        <v>10429856</v>
      </c>
      <c r="D23" s="7">
        <f>SUM(D21:D22)</f>
        <v>9334018.120000001</v>
      </c>
    </row>
    <row r="24" spans="1:4" x14ac:dyDescent="0.25">
      <c r="A24" s="1" t="s">
        <v>14</v>
      </c>
      <c r="B24" s="7">
        <f>B20-B23</f>
        <v>-784819.91999999993</v>
      </c>
      <c r="C24" s="7">
        <f>C20-C23</f>
        <v>563375</v>
      </c>
      <c r="D24" s="7">
        <f>D20-D23</f>
        <v>-540415.50000000186</v>
      </c>
    </row>
    <row r="25" spans="1:4" ht="13.5" customHeight="1" x14ac:dyDescent="0.25">
      <c r="A25" s="209" t="s">
        <v>15</v>
      </c>
      <c r="B25" s="210"/>
      <c r="C25" s="210"/>
      <c r="D25" s="211"/>
    </row>
    <row r="26" spans="1:4" ht="30" customHeight="1" x14ac:dyDescent="0.25">
      <c r="A26" s="143" t="s">
        <v>16</v>
      </c>
      <c r="B26" s="138"/>
      <c r="C26" s="138"/>
      <c r="D26" s="138">
        <v>-1009140.29</v>
      </c>
    </row>
    <row r="27" spans="1:4" x14ac:dyDescent="0.25">
      <c r="A27" s="143" t="s">
        <v>17</v>
      </c>
      <c r="B27" s="138"/>
      <c r="C27" s="138"/>
      <c r="D27" s="138">
        <v>-1549555.79</v>
      </c>
    </row>
    <row r="28" spans="1:4" x14ac:dyDescent="0.25">
      <c r="A28" s="212" t="s">
        <v>18</v>
      </c>
      <c r="B28" s="213"/>
      <c r="C28" s="213"/>
      <c r="D28" s="214"/>
    </row>
    <row r="29" spans="1:4" x14ac:dyDescent="0.25">
      <c r="A29" s="139" t="s">
        <v>217</v>
      </c>
      <c r="B29" s="138">
        <v>0</v>
      </c>
      <c r="C29" s="138">
        <v>0</v>
      </c>
      <c r="D29" s="138">
        <v>0</v>
      </c>
    </row>
    <row r="30" spans="1:4" x14ac:dyDescent="0.25">
      <c r="A30" s="137" t="s">
        <v>218</v>
      </c>
      <c r="B30" s="138">
        <v>0</v>
      </c>
      <c r="C30" s="138">
        <v>0</v>
      </c>
      <c r="D30" s="138">
        <v>0</v>
      </c>
    </row>
    <row r="31" spans="1:4" x14ac:dyDescent="0.25">
      <c r="A31" s="212" t="s">
        <v>19</v>
      </c>
      <c r="B31" s="213"/>
      <c r="C31" s="213"/>
      <c r="D31" s="214"/>
    </row>
    <row r="32" spans="1:4" ht="45" customHeight="1" x14ac:dyDescent="0.25">
      <c r="A32" s="142" t="s">
        <v>20</v>
      </c>
      <c r="B32" s="136"/>
      <c r="C32" s="136"/>
      <c r="D32" s="136">
        <v>-1549555.79</v>
      </c>
    </row>
    <row r="33" spans="1:7" x14ac:dyDescent="0.25">
      <c r="A33" s="114"/>
      <c r="B33" s="115"/>
      <c r="C33" s="115"/>
      <c r="D33" s="115"/>
    </row>
    <row r="34" spans="1:7" x14ac:dyDescent="0.25">
      <c r="A34" s="247"/>
      <c r="B34" s="247"/>
      <c r="C34" s="247"/>
      <c r="D34" s="247"/>
      <c r="E34" s="247"/>
      <c r="F34" s="247"/>
      <c r="G34" s="247"/>
    </row>
    <row r="35" spans="1:7" ht="15.75" thickBot="1" x14ac:dyDescent="0.3">
      <c r="A35" s="60" t="s">
        <v>21</v>
      </c>
      <c r="B35" s="61"/>
      <c r="C35" s="62"/>
      <c r="D35" s="62"/>
      <c r="E35" s="62"/>
      <c r="F35" s="62"/>
      <c r="G35" s="62"/>
    </row>
    <row r="36" spans="1:7" ht="30.75" thickBot="1" x14ac:dyDescent="0.3">
      <c r="A36" s="50" t="s">
        <v>22</v>
      </c>
      <c r="B36" s="51" t="s">
        <v>23</v>
      </c>
      <c r="C36" s="52" t="s">
        <v>26</v>
      </c>
      <c r="D36" s="52" t="s">
        <v>75</v>
      </c>
      <c r="E36" s="52" t="s">
        <v>76</v>
      </c>
      <c r="F36" s="52" t="s">
        <v>213</v>
      </c>
      <c r="G36" s="52" t="s">
        <v>214</v>
      </c>
    </row>
    <row r="37" spans="1:7" ht="15.75" thickBot="1" x14ac:dyDescent="0.3">
      <c r="A37" s="53">
        <v>1</v>
      </c>
      <c r="B37" s="54">
        <v>2</v>
      </c>
      <c r="C37" s="86">
        <v>3</v>
      </c>
      <c r="D37" s="58">
        <v>4</v>
      </c>
      <c r="E37" s="58">
        <v>5</v>
      </c>
      <c r="F37" s="58">
        <v>6</v>
      </c>
      <c r="G37" s="58">
        <v>7</v>
      </c>
    </row>
    <row r="38" spans="1:7" ht="30.75" thickBot="1" x14ac:dyDescent="0.3">
      <c r="A38" s="166">
        <v>6</v>
      </c>
      <c r="B38" s="55" t="s">
        <v>29</v>
      </c>
      <c r="C38" s="56">
        <f>C39+C52+C63+C72+C85</f>
        <v>6218827.9499999993</v>
      </c>
      <c r="D38" s="56">
        <f>D39+D52+D63+D72+D85</f>
        <v>9783231</v>
      </c>
      <c r="E38" s="56">
        <f>E39+E52+E63+E72+E85</f>
        <v>7584180.6299999999</v>
      </c>
      <c r="F38" s="56">
        <f>E38/C38*100</f>
        <v>121.95514477933098</v>
      </c>
      <c r="G38" s="56">
        <f>E38/D38*100</f>
        <v>77.522248324709906</v>
      </c>
    </row>
    <row r="39" spans="1:7" ht="15.75" thickBot="1" x14ac:dyDescent="0.3">
      <c r="A39" s="44">
        <v>61</v>
      </c>
      <c r="B39" s="45" t="s">
        <v>30</v>
      </c>
      <c r="C39" s="46">
        <f>C40+C46+C49</f>
        <v>3799027.6199999996</v>
      </c>
      <c r="D39" s="46">
        <f>D40+D46+D49</f>
        <v>2255231</v>
      </c>
      <c r="E39" s="46">
        <f>E40+E46+E49</f>
        <v>1296334.0900000001</v>
      </c>
      <c r="F39" s="46">
        <f t="shared" ref="F39:F97" si="0">E39/C39*100</f>
        <v>34.122786661919562</v>
      </c>
      <c r="G39" s="46">
        <f t="shared" ref="G39:G97" si="1">E39/D39*100</f>
        <v>57.481211015634329</v>
      </c>
    </row>
    <row r="40" spans="1:7" ht="30.75" thickBot="1" x14ac:dyDescent="0.3">
      <c r="A40" s="41">
        <v>611</v>
      </c>
      <c r="B40" s="42" t="s">
        <v>31</v>
      </c>
      <c r="C40" s="43">
        <f>SUM(C41:C45)</f>
        <v>3546627.4299999997</v>
      </c>
      <c r="D40" s="43">
        <f>SUM(D41:D45)</f>
        <v>1750000</v>
      </c>
      <c r="E40" s="43">
        <f>SUM(E41:E45)</f>
        <v>952113.83000000007</v>
      </c>
      <c r="F40" s="43">
        <f t="shared" si="0"/>
        <v>26.845611747834479</v>
      </c>
      <c r="G40" s="43">
        <f t="shared" si="1"/>
        <v>54.40650457142857</v>
      </c>
    </row>
    <row r="41" spans="1:7" ht="60.75" thickBot="1" x14ac:dyDescent="0.3">
      <c r="A41" s="38">
        <v>6111</v>
      </c>
      <c r="B41" s="39" t="s">
        <v>32</v>
      </c>
      <c r="C41" s="40">
        <v>3495426.86</v>
      </c>
      <c r="D41" s="37">
        <v>1850000</v>
      </c>
      <c r="E41" s="127">
        <v>847866.11</v>
      </c>
      <c r="F41" s="49">
        <f t="shared" si="0"/>
        <v>24.256439741382547</v>
      </c>
      <c r="G41" s="49">
        <f t="shared" si="1"/>
        <v>45.830600540540537</v>
      </c>
    </row>
    <row r="42" spans="1:7" ht="30.75" thickBot="1" x14ac:dyDescent="0.3">
      <c r="A42" s="38">
        <v>6112</v>
      </c>
      <c r="B42" s="39" t="s">
        <v>256</v>
      </c>
      <c r="C42" s="40">
        <v>58995.07</v>
      </c>
      <c r="D42" s="37">
        <v>0</v>
      </c>
      <c r="E42" s="127">
        <v>105871.64</v>
      </c>
      <c r="F42" s="49">
        <f t="shared" si="0"/>
        <v>179.45845305378907</v>
      </c>
      <c r="G42" s="49">
        <v>0</v>
      </c>
    </row>
    <row r="43" spans="1:7" ht="30.75" thickBot="1" x14ac:dyDescent="0.3">
      <c r="A43" s="38">
        <v>6113</v>
      </c>
      <c r="B43" s="39" t="s">
        <v>257</v>
      </c>
      <c r="C43" s="40">
        <v>57568.17</v>
      </c>
      <c r="D43" s="37">
        <v>0</v>
      </c>
      <c r="E43" s="127">
        <v>89251.64</v>
      </c>
      <c r="F43" s="49">
        <f t="shared" si="0"/>
        <v>155.03643767033068</v>
      </c>
      <c r="G43" s="49">
        <v>0</v>
      </c>
    </row>
    <row r="44" spans="1:7" ht="30.75" thickBot="1" x14ac:dyDescent="0.3">
      <c r="A44" s="38">
        <v>6114</v>
      </c>
      <c r="B44" s="39" t="s">
        <v>258</v>
      </c>
      <c r="C44" s="40">
        <v>2239.33</v>
      </c>
      <c r="D44" s="37">
        <v>0</v>
      </c>
      <c r="E44" s="127">
        <v>2202.39</v>
      </c>
      <c r="F44" s="49">
        <f t="shared" si="0"/>
        <v>98.350399449835436</v>
      </c>
      <c r="G44" s="49">
        <v>0</v>
      </c>
    </row>
    <row r="45" spans="1:7" ht="45.75" thickBot="1" x14ac:dyDescent="0.3">
      <c r="A45" s="38">
        <v>6117</v>
      </c>
      <c r="B45" s="39" t="s">
        <v>259</v>
      </c>
      <c r="C45" s="40">
        <v>-67602</v>
      </c>
      <c r="D45" s="37">
        <v>-100000</v>
      </c>
      <c r="E45" s="127">
        <v>-93077.95</v>
      </c>
      <c r="F45" s="49">
        <f t="shared" si="0"/>
        <v>137.68520162125378</v>
      </c>
      <c r="G45" s="49">
        <f t="shared" si="1"/>
        <v>93.077950000000001</v>
      </c>
    </row>
    <row r="46" spans="1:7" ht="15.75" thickBot="1" x14ac:dyDescent="0.3">
      <c r="A46" s="41">
        <v>613</v>
      </c>
      <c r="B46" s="42" t="s">
        <v>33</v>
      </c>
      <c r="C46" s="43">
        <f t="shared" ref="C46:E46" si="2">SUM(C47:C48)</f>
        <v>251093.15</v>
      </c>
      <c r="D46" s="43">
        <f t="shared" si="2"/>
        <v>499231</v>
      </c>
      <c r="E46" s="43">
        <f t="shared" si="2"/>
        <v>343838.22</v>
      </c>
      <c r="F46" s="43">
        <f t="shared" si="0"/>
        <v>136.93651937537922</v>
      </c>
      <c r="G46" s="43">
        <f t="shared" si="1"/>
        <v>68.873571553048578</v>
      </c>
    </row>
    <row r="47" spans="1:7" ht="45.75" thickBot="1" x14ac:dyDescent="0.3">
      <c r="A47" s="38">
        <v>6131</v>
      </c>
      <c r="B47" s="39" t="s">
        <v>77</v>
      </c>
      <c r="C47" s="40">
        <v>0</v>
      </c>
      <c r="D47" s="40">
        <v>500</v>
      </c>
      <c r="E47" s="127">
        <v>0</v>
      </c>
      <c r="F47" s="49">
        <v>0</v>
      </c>
      <c r="G47" s="49">
        <f t="shared" si="1"/>
        <v>0</v>
      </c>
    </row>
    <row r="48" spans="1:7" ht="30.75" thickBot="1" x14ac:dyDescent="0.3">
      <c r="A48" s="38">
        <v>6134</v>
      </c>
      <c r="B48" s="39" t="s">
        <v>78</v>
      </c>
      <c r="C48" s="40">
        <v>251093.15</v>
      </c>
      <c r="D48" s="37">
        <v>498731</v>
      </c>
      <c r="E48" s="127">
        <v>343838.22</v>
      </c>
      <c r="F48" s="49">
        <f t="shared" si="0"/>
        <v>136.93651937537922</v>
      </c>
      <c r="G48" s="49">
        <f t="shared" si="1"/>
        <v>68.942620370500336</v>
      </c>
    </row>
    <row r="49" spans="1:7" ht="30" x14ac:dyDescent="0.25">
      <c r="A49" s="197">
        <v>614</v>
      </c>
      <c r="B49" s="198" t="s">
        <v>35</v>
      </c>
      <c r="C49" s="199">
        <f>SUM(C50:C51)</f>
        <v>1307.04</v>
      </c>
      <c r="D49" s="199">
        <f>SUM(D50:D51)</f>
        <v>6000</v>
      </c>
      <c r="E49" s="199">
        <f>SUM(E50:E51)</f>
        <v>382.04</v>
      </c>
      <c r="F49" s="199">
        <f t="shared" si="0"/>
        <v>29.229403843799734</v>
      </c>
      <c r="G49" s="199">
        <f t="shared" si="1"/>
        <v>6.3673333333333328</v>
      </c>
    </row>
    <row r="50" spans="1:7" x14ac:dyDescent="0.25">
      <c r="A50" s="186">
        <v>6142</v>
      </c>
      <c r="B50" s="187" t="s">
        <v>36</v>
      </c>
      <c r="C50" s="188">
        <v>962.65</v>
      </c>
      <c r="D50" s="188">
        <v>3000</v>
      </c>
      <c r="E50" s="188">
        <v>0</v>
      </c>
      <c r="F50" s="189">
        <f t="shared" si="0"/>
        <v>0</v>
      </c>
      <c r="G50" s="189">
        <f t="shared" si="1"/>
        <v>0</v>
      </c>
    </row>
    <row r="51" spans="1:7" ht="60.75" thickBot="1" x14ac:dyDescent="0.3">
      <c r="A51" s="38">
        <v>6145</v>
      </c>
      <c r="B51" s="39" t="s">
        <v>37</v>
      </c>
      <c r="C51" s="40">
        <v>344.39</v>
      </c>
      <c r="D51" s="37">
        <v>3000</v>
      </c>
      <c r="E51" s="127">
        <v>382.04</v>
      </c>
      <c r="F51" s="49">
        <f t="shared" si="0"/>
        <v>110.93237318156741</v>
      </c>
      <c r="G51" s="49">
        <f t="shared" si="1"/>
        <v>12.734666666666666</v>
      </c>
    </row>
    <row r="52" spans="1:7" ht="75.75" thickBot="1" x14ac:dyDescent="0.3">
      <c r="A52" s="44">
        <v>63</v>
      </c>
      <c r="B52" s="45" t="s">
        <v>38</v>
      </c>
      <c r="C52" s="46">
        <f>C53+C56+C59+C61</f>
        <v>1930125.84</v>
      </c>
      <c r="D52" s="46">
        <f t="shared" ref="D52:E52" si="3">D53+D56+D59+D61</f>
        <v>6290500</v>
      </c>
      <c r="E52" s="46">
        <f t="shared" si="3"/>
        <v>5287617.25</v>
      </c>
      <c r="F52" s="46">
        <f t="shared" si="0"/>
        <v>273.95194346499187</v>
      </c>
      <c r="G52" s="46">
        <f t="shared" si="1"/>
        <v>84.057185438359426</v>
      </c>
    </row>
    <row r="53" spans="1:7" ht="60.75" thickBot="1" x14ac:dyDescent="0.3">
      <c r="A53" s="41">
        <v>632</v>
      </c>
      <c r="B53" s="42" t="s">
        <v>83</v>
      </c>
      <c r="C53" s="43">
        <f t="shared" ref="C53:E53" si="4">SUM(C54:C55)</f>
        <v>0</v>
      </c>
      <c r="D53" s="43">
        <f t="shared" si="4"/>
        <v>300000</v>
      </c>
      <c r="E53" s="43">
        <f t="shared" si="4"/>
        <v>0</v>
      </c>
      <c r="F53" s="43">
        <v>0</v>
      </c>
      <c r="G53" s="43">
        <f t="shared" si="1"/>
        <v>0</v>
      </c>
    </row>
    <row r="54" spans="1:7" ht="30.75" thickBot="1" x14ac:dyDescent="0.3">
      <c r="A54" s="157">
        <v>6323</v>
      </c>
      <c r="B54" s="158" t="s">
        <v>85</v>
      </c>
      <c r="C54" s="127">
        <v>0</v>
      </c>
      <c r="D54" s="127">
        <v>100000</v>
      </c>
      <c r="E54" s="127">
        <v>0</v>
      </c>
      <c r="F54" s="49">
        <v>0</v>
      </c>
      <c r="G54" s="49">
        <f t="shared" si="1"/>
        <v>0</v>
      </c>
    </row>
    <row r="55" spans="1:7" ht="30.75" thickBot="1" x14ac:dyDescent="0.3">
      <c r="A55" s="157">
        <v>6324</v>
      </c>
      <c r="B55" s="158" t="s">
        <v>84</v>
      </c>
      <c r="C55" s="127">
        <v>0</v>
      </c>
      <c r="D55" s="127">
        <v>200000</v>
      </c>
      <c r="E55" s="127">
        <v>0</v>
      </c>
      <c r="F55" s="49">
        <v>0</v>
      </c>
      <c r="G55" s="49">
        <f t="shared" si="1"/>
        <v>0</v>
      </c>
    </row>
    <row r="56" spans="1:7" ht="30.75" thickBot="1" x14ac:dyDescent="0.3">
      <c r="A56" s="41">
        <v>633</v>
      </c>
      <c r="B56" s="42" t="s">
        <v>39</v>
      </c>
      <c r="C56" s="43">
        <f t="shared" ref="C56:E56" si="5">SUM(C57:C58)</f>
        <v>752452.9</v>
      </c>
      <c r="D56" s="43">
        <f t="shared" si="5"/>
        <v>3440000</v>
      </c>
      <c r="E56" s="43">
        <f t="shared" si="5"/>
        <v>3029205.94</v>
      </c>
      <c r="F56" s="43">
        <f t="shared" si="0"/>
        <v>402.57748225835792</v>
      </c>
      <c r="G56" s="43">
        <f t="shared" si="1"/>
        <v>88.058312209302329</v>
      </c>
    </row>
    <row r="57" spans="1:7" ht="30.75" thickBot="1" x14ac:dyDescent="0.3">
      <c r="A57" s="38">
        <v>6331</v>
      </c>
      <c r="B57" s="39" t="s">
        <v>40</v>
      </c>
      <c r="C57" s="40">
        <v>266055.96000000002</v>
      </c>
      <c r="D57" s="37">
        <v>2840000</v>
      </c>
      <c r="E57" s="40">
        <v>2829205.94</v>
      </c>
      <c r="F57" s="49">
        <f t="shared" si="0"/>
        <v>1063.3875444850021</v>
      </c>
      <c r="G57" s="49">
        <f t="shared" si="1"/>
        <v>99.619927464788731</v>
      </c>
    </row>
    <row r="58" spans="1:7" ht="30.75" thickBot="1" x14ac:dyDescent="0.3">
      <c r="A58" s="38">
        <v>6332</v>
      </c>
      <c r="B58" s="39" t="s">
        <v>41</v>
      </c>
      <c r="C58" s="40">
        <v>486396.94</v>
      </c>
      <c r="D58" s="37">
        <v>600000</v>
      </c>
      <c r="E58" s="40">
        <v>200000</v>
      </c>
      <c r="F58" s="49">
        <f t="shared" si="0"/>
        <v>41.118679735115109</v>
      </c>
      <c r="G58" s="49">
        <f t="shared" si="1"/>
        <v>33.333333333333329</v>
      </c>
    </row>
    <row r="59" spans="1:7" ht="45.75" thickBot="1" x14ac:dyDescent="0.3">
      <c r="A59" s="41">
        <v>634</v>
      </c>
      <c r="B59" s="42" t="s">
        <v>42</v>
      </c>
      <c r="C59" s="43">
        <f>SUM(C60)</f>
        <v>199195.28</v>
      </c>
      <c r="D59" s="43">
        <f>SUM(D60)</f>
        <v>600500</v>
      </c>
      <c r="E59" s="43">
        <f>SUM(E60)</f>
        <v>338079.28</v>
      </c>
      <c r="F59" s="43">
        <f t="shared" si="0"/>
        <v>169.72253559421691</v>
      </c>
      <c r="G59" s="43">
        <f t="shared" si="1"/>
        <v>56.299630308076608</v>
      </c>
    </row>
    <row r="60" spans="1:7" ht="60.75" thickBot="1" x14ac:dyDescent="0.3">
      <c r="A60" s="38">
        <v>6341</v>
      </c>
      <c r="B60" s="39" t="s">
        <v>43</v>
      </c>
      <c r="C60" s="40">
        <v>199195.28</v>
      </c>
      <c r="D60" s="37">
        <v>600500</v>
      </c>
      <c r="E60" s="40">
        <v>338079.28</v>
      </c>
      <c r="F60" s="49">
        <f t="shared" si="0"/>
        <v>169.72253559421691</v>
      </c>
      <c r="G60" s="49">
        <f t="shared" si="1"/>
        <v>56.299630308076608</v>
      </c>
    </row>
    <row r="61" spans="1:7" ht="45.75" thickBot="1" x14ac:dyDescent="0.3">
      <c r="A61" s="190">
        <v>638</v>
      </c>
      <c r="B61" s="191" t="s">
        <v>45</v>
      </c>
      <c r="C61" s="192">
        <f>SUM(C62)</f>
        <v>978477.66</v>
      </c>
      <c r="D61" s="192">
        <v>1950000</v>
      </c>
      <c r="E61" s="192">
        <v>1920332.03</v>
      </c>
      <c r="F61" s="192">
        <f t="shared" si="0"/>
        <v>196.25711536428946</v>
      </c>
      <c r="G61" s="192">
        <f t="shared" si="1"/>
        <v>98.478565641025639</v>
      </c>
    </row>
    <row r="62" spans="1:7" ht="60.75" thickBot="1" x14ac:dyDescent="0.3">
      <c r="A62" s="38">
        <v>6381</v>
      </c>
      <c r="B62" s="39" t="s">
        <v>46</v>
      </c>
      <c r="C62" s="40">
        <v>978477.66</v>
      </c>
      <c r="D62" s="37">
        <v>1950000</v>
      </c>
      <c r="E62" s="40">
        <v>1920332.03</v>
      </c>
      <c r="F62" s="49">
        <f t="shared" si="0"/>
        <v>196.25711536428946</v>
      </c>
      <c r="G62" s="49">
        <f t="shared" si="1"/>
        <v>98.478565641025639</v>
      </c>
    </row>
    <row r="63" spans="1:7" ht="30.75" thickBot="1" x14ac:dyDescent="0.3">
      <c r="A63" s="44">
        <v>64</v>
      </c>
      <c r="B63" s="45" t="s">
        <v>48</v>
      </c>
      <c r="C63" s="46">
        <f>C64+C67</f>
        <v>293484.39</v>
      </c>
      <c r="D63" s="46">
        <f t="shared" ref="D63:E63" si="6">D64+D67</f>
        <v>670000</v>
      </c>
      <c r="E63" s="46">
        <f t="shared" si="6"/>
        <v>631325.20000000007</v>
      </c>
      <c r="F63" s="46">
        <f t="shared" si="0"/>
        <v>215.11372376568309</v>
      </c>
      <c r="G63" s="46">
        <f t="shared" si="1"/>
        <v>94.227641791044789</v>
      </c>
    </row>
    <row r="64" spans="1:7" ht="45.75" thickBot="1" x14ac:dyDescent="0.3">
      <c r="A64" s="190">
        <v>641</v>
      </c>
      <c r="B64" s="191" t="s">
        <v>49</v>
      </c>
      <c r="C64" s="192">
        <f t="shared" ref="C64:E64" si="7">SUM(C65:C66)</f>
        <v>61.95</v>
      </c>
      <c r="D64" s="192">
        <f t="shared" si="7"/>
        <v>3000</v>
      </c>
      <c r="E64" s="196">
        <f t="shared" si="7"/>
        <v>134.63999999999999</v>
      </c>
      <c r="F64" s="192">
        <f t="shared" si="0"/>
        <v>217.33656174334138</v>
      </c>
      <c r="G64" s="192">
        <f t="shared" si="1"/>
        <v>4.4879999999999995</v>
      </c>
    </row>
    <row r="65" spans="1:8" ht="60.75" thickBot="1" x14ac:dyDescent="0.3">
      <c r="A65" s="38">
        <v>6413</v>
      </c>
      <c r="B65" s="39" t="s">
        <v>50</v>
      </c>
      <c r="C65" s="40">
        <v>61.95</v>
      </c>
      <c r="D65" s="37">
        <v>2000</v>
      </c>
      <c r="E65" s="40">
        <v>134.63999999999999</v>
      </c>
      <c r="F65" s="49">
        <f t="shared" si="0"/>
        <v>217.33656174334138</v>
      </c>
      <c r="G65" s="49">
        <f t="shared" si="1"/>
        <v>6.7319999999999993</v>
      </c>
    </row>
    <row r="66" spans="1:8" ht="30.75" thickBot="1" x14ac:dyDescent="0.3">
      <c r="A66" s="38">
        <v>6414</v>
      </c>
      <c r="B66" s="39" t="s">
        <v>51</v>
      </c>
      <c r="C66" s="40">
        <v>0</v>
      </c>
      <c r="D66" s="37">
        <v>1000</v>
      </c>
      <c r="E66" s="40">
        <v>0</v>
      </c>
      <c r="F66" s="49">
        <v>0</v>
      </c>
      <c r="G66" s="49">
        <f t="shared" si="1"/>
        <v>0</v>
      </c>
    </row>
    <row r="67" spans="1:8" ht="45.75" thickBot="1" x14ac:dyDescent="0.3">
      <c r="A67" s="41">
        <v>642</v>
      </c>
      <c r="B67" s="42" t="s">
        <v>52</v>
      </c>
      <c r="C67" s="43">
        <f t="shared" ref="C67:E67" si="8">SUM(C68:C71)</f>
        <v>293422.44</v>
      </c>
      <c r="D67" s="43">
        <f t="shared" si="8"/>
        <v>667000</v>
      </c>
      <c r="E67" s="43">
        <f t="shared" si="8"/>
        <v>631190.56000000006</v>
      </c>
      <c r="F67" s="43">
        <f t="shared" si="0"/>
        <v>215.11325446002019</v>
      </c>
      <c r="G67" s="43">
        <f t="shared" si="1"/>
        <v>94.631268365817107</v>
      </c>
    </row>
    <row r="68" spans="1:8" ht="30.75" thickBot="1" x14ac:dyDescent="0.3">
      <c r="A68" s="38">
        <v>6421</v>
      </c>
      <c r="B68" s="39" t="s">
        <v>53</v>
      </c>
      <c r="C68" s="40">
        <v>30016.75</v>
      </c>
      <c r="D68" s="37">
        <v>225000</v>
      </c>
      <c r="E68" s="40">
        <v>29589.18</v>
      </c>
      <c r="F68" s="49">
        <f t="shared" si="0"/>
        <v>98.575561977895674</v>
      </c>
      <c r="G68" s="49">
        <f t="shared" si="1"/>
        <v>13.150746666666665</v>
      </c>
    </row>
    <row r="69" spans="1:8" ht="45.75" thickBot="1" x14ac:dyDescent="0.3">
      <c r="A69" s="38">
        <v>6422</v>
      </c>
      <c r="B69" s="39" t="s">
        <v>54</v>
      </c>
      <c r="C69" s="40">
        <v>263405.69</v>
      </c>
      <c r="D69" s="37">
        <v>430000</v>
      </c>
      <c r="E69" s="40">
        <v>601601.38</v>
      </c>
      <c r="F69" s="49">
        <f t="shared" si="0"/>
        <v>228.39346408955709</v>
      </c>
      <c r="G69" s="49">
        <f t="shared" si="1"/>
        <v>139.9072976744186</v>
      </c>
    </row>
    <row r="70" spans="1:8" ht="45.75" thickBot="1" x14ac:dyDescent="0.3">
      <c r="A70" s="38">
        <v>6423</v>
      </c>
      <c r="B70" s="39" t="s">
        <v>55</v>
      </c>
      <c r="C70" s="40">
        <v>0</v>
      </c>
      <c r="D70" s="40">
        <v>2000</v>
      </c>
      <c r="E70" s="40">
        <v>0</v>
      </c>
      <c r="F70" s="49">
        <v>0</v>
      </c>
      <c r="G70" s="49">
        <f t="shared" si="1"/>
        <v>0</v>
      </c>
    </row>
    <row r="71" spans="1:8" ht="45.75" thickBot="1" x14ac:dyDescent="0.3">
      <c r="A71" s="38">
        <v>6429</v>
      </c>
      <c r="B71" s="39" t="s">
        <v>55</v>
      </c>
      <c r="C71" s="40">
        <v>0</v>
      </c>
      <c r="D71" s="37">
        <v>10000</v>
      </c>
      <c r="E71" s="40">
        <v>0</v>
      </c>
      <c r="F71" s="49">
        <v>0</v>
      </c>
      <c r="G71" s="49">
        <f t="shared" si="1"/>
        <v>0</v>
      </c>
    </row>
    <row r="72" spans="1:8" ht="75.75" thickBot="1" x14ac:dyDescent="0.3">
      <c r="A72" s="193">
        <v>65</v>
      </c>
      <c r="B72" s="194" t="s">
        <v>56</v>
      </c>
      <c r="C72" s="195">
        <f>C73+C77+C82</f>
        <v>196190.1</v>
      </c>
      <c r="D72" s="195">
        <f t="shared" ref="D72:E72" si="9">D73+D77+D82</f>
        <v>566000</v>
      </c>
      <c r="E72" s="195">
        <f t="shared" si="9"/>
        <v>368904.09</v>
      </c>
      <c r="F72" s="195">
        <f t="shared" si="0"/>
        <v>188.03399865742463</v>
      </c>
      <c r="G72" s="195">
        <f t="shared" si="1"/>
        <v>65.177401060070679</v>
      </c>
      <c r="H72" s="168"/>
    </row>
    <row r="73" spans="1:8" ht="45.75" thickBot="1" x14ac:dyDescent="0.3">
      <c r="A73" s="41">
        <v>651</v>
      </c>
      <c r="B73" s="42" t="s">
        <v>57</v>
      </c>
      <c r="C73" s="43">
        <f t="shared" ref="C73:E73" si="10">SUM(C74:C76)</f>
        <v>111558.69</v>
      </c>
      <c r="D73" s="43">
        <f t="shared" si="10"/>
        <v>185000</v>
      </c>
      <c r="E73" s="43">
        <f t="shared" si="10"/>
        <v>115003.59</v>
      </c>
      <c r="F73" s="43">
        <f t="shared" si="0"/>
        <v>103.08797100432068</v>
      </c>
      <c r="G73" s="43">
        <f t="shared" si="1"/>
        <v>62.164102702702706</v>
      </c>
    </row>
    <row r="74" spans="1:8" ht="60.75" thickBot="1" x14ac:dyDescent="0.3">
      <c r="A74" s="38">
        <v>6512</v>
      </c>
      <c r="B74" s="39" t="s">
        <v>58</v>
      </c>
      <c r="C74" s="40">
        <v>16130.87</v>
      </c>
      <c r="D74" s="37">
        <v>50000</v>
      </c>
      <c r="E74" s="40">
        <v>22712</v>
      </c>
      <c r="F74" s="49">
        <f t="shared" si="0"/>
        <v>140.79835743515383</v>
      </c>
      <c r="G74" s="49">
        <f t="shared" si="1"/>
        <v>45.423999999999999</v>
      </c>
    </row>
    <row r="75" spans="1:8" ht="30.75" thickBot="1" x14ac:dyDescent="0.3">
      <c r="A75" s="38">
        <v>6513</v>
      </c>
      <c r="B75" s="39" t="s">
        <v>59</v>
      </c>
      <c r="C75" s="40">
        <v>0</v>
      </c>
      <c r="D75" s="37">
        <v>15000</v>
      </c>
      <c r="E75" s="40">
        <v>0</v>
      </c>
      <c r="F75" s="49">
        <v>0</v>
      </c>
      <c r="G75" s="49">
        <f t="shared" si="1"/>
        <v>0</v>
      </c>
    </row>
    <row r="76" spans="1:8" ht="30.75" thickBot="1" x14ac:dyDescent="0.3">
      <c r="A76" s="38">
        <v>6514</v>
      </c>
      <c r="B76" s="39" t="s">
        <v>79</v>
      </c>
      <c r="C76" s="40">
        <v>95427.82</v>
      </c>
      <c r="D76" s="37">
        <v>120000</v>
      </c>
      <c r="E76" s="40">
        <v>92291.59</v>
      </c>
      <c r="F76" s="49">
        <f t="shared" si="0"/>
        <v>96.713505558441966</v>
      </c>
      <c r="G76" s="49">
        <f t="shared" si="1"/>
        <v>76.909658333333326</v>
      </c>
    </row>
    <row r="77" spans="1:8" ht="45.75" thickBot="1" x14ac:dyDescent="0.3">
      <c r="A77" s="41">
        <v>652</v>
      </c>
      <c r="B77" s="42" t="s">
        <v>60</v>
      </c>
      <c r="C77" s="43">
        <f>SUM(C78:C81)</f>
        <v>814.61</v>
      </c>
      <c r="D77" s="43">
        <f>SUM(D78:D81)</f>
        <v>71000</v>
      </c>
      <c r="E77" s="43">
        <v>22932.79</v>
      </c>
      <c r="F77" s="43">
        <f t="shared" si="0"/>
        <v>2815.1864082198845</v>
      </c>
      <c r="G77" s="43">
        <f t="shared" si="1"/>
        <v>32.299704225352116</v>
      </c>
    </row>
    <row r="78" spans="1:8" ht="30.75" thickBot="1" x14ac:dyDescent="0.3">
      <c r="A78" s="38">
        <v>6522</v>
      </c>
      <c r="B78" s="39" t="s">
        <v>80</v>
      </c>
      <c r="C78" s="40">
        <v>450.69</v>
      </c>
      <c r="D78" s="37">
        <v>1000</v>
      </c>
      <c r="E78" s="40">
        <v>105.24</v>
      </c>
      <c r="F78" s="49">
        <f t="shared" si="0"/>
        <v>23.35086201158224</v>
      </c>
      <c r="G78" s="49">
        <f t="shared" si="1"/>
        <v>10.524000000000001</v>
      </c>
    </row>
    <row r="79" spans="1:8" ht="15.75" thickBot="1" x14ac:dyDescent="0.3">
      <c r="A79" s="38">
        <v>6524</v>
      </c>
      <c r="B79" s="39" t="s">
        <v>62</v>
      </c>
      <c r="C79" s="40">
        <v>363.92</v>
      </c>
      <c r="D79" s="37">
        <v>50000</v>
      </c>
      <c r="E79" s="40">
        <v>19135.7</v>
      </c>
      <c r="F79" s="49">
        <f t="shared" si="0"/>
        <v>5258.2160914486703</v>
      </c>
      <c r="G79" s="49">
        <f t="shared" si="1"/>
        <v>38.2714</v>
      </c>
    </row>
    <row r="80" spans="1:8" ht="45.75" thickBot="1" x14ac:dyDescent="0.3">
      <c r="A80" s="38">
        <v>6526</v>
      </c>
      <c r="B80" s="39" t="s">
        <v>63</v>
      </c>
      <c r="C80" s="40">
        <v>0</v>
      </c>
      <c r="D80" s="37">
        <v>10000</v>
      </c>
      <c r="E80" s="40">
        <v>3691.84</v>
      </c>
      <c r="F80" s="49">
        <v>0</v>
      </c>
      <c r="G80" s="49">
        <f t="shared" si="1"/>
        <v>36.918399999999998</v>
      </c>
    </row>
    <row r="81" spans="1:13" ht="45.75" thickBot="1" x14ac:dyDescent="0.3">
      <c r="A81" s="38">
        <v>6527</v>
      </c>
      <c r="B81" s="39" t="s">
        <v>260</v>
      </c>
      <c r="C81" s="40">
        <v>0</v>
      </c>
      <c r="D81" s="37">
        <v>10000</v>
      </c>
      <c r="E81" s="40">
        <v>0</v>
      </c>
      <c r="F81" s="49">
        <v>0</v>
      </c>
      <c r="G81" s="49">
        <f t="shared" si="1"/>
        <v>0</v>
      </c>
    </row>
    <row r="82" spans="1:13" ht="45.75" thickBot="1" x14ac:dyDescent="0.3">
      <c r="A82" s="41">
        <v>653</v>
      </c>
      <c r="B82" s="42" t="s">
        <v>64</v>
      </c>
      <c r="C82" s="43">
        <f t="shared" ref="C82:E82" si="11">SUM(C83:C84)</f>
        <v>83816.800000000003</v>
      </c>
      <c r="D82" s="43">
        <f t="shared" si="11"/>
        <v>310000</v>
      </c>
      <c r="E82" s="43">
        <f t="shared" si="11"/>
        <v>230967.71000000002</v>
      </c>
      <c r="F82" s="43">
        <f t="shared" si="0"/>
        <v>275.56254831966862</v>
      </c>
      <c r="G82" s="43">
        <f t="shared" si="1"/>
        <v>74.505712903225813</v>
      </c>
    </row>
    <row r="83" spans="1:13" ht="30.75" thickBot="1" x14ac:dyDescent="0.3">
      <c r="A83" s="38">
        <v>6531</v>
      </c>
      <c r="B83" s="39" t="s">
        <v>65</v>
      </c>
      <c r="C83" s="40">
        <v>0</v>
      </c>
      <c r="D83" s="37">
        <v>10000</v>
      </c>
      <c r="E83" s="40">
        <v>3562.48</v>
      </c>
      <c r="F83" s="49">
        <v>0</v>
      </c>
      <c r="G83" s="49">
        <f t="shared" si="1"/>
        <v>35.6248</v>
      </c>
    </row>
    <row r="84" spans="1:13" ht="30.75" thickBot="1" x14ac:dyDescent="0.3">
      <c r="A84" s="38">
        <v>6532</v>
      </c>
      <c r="B84" s="39" t="s">
        <v>66</v>
      </c>
      <c r="C84" s="40">
        <v>83816.800000000003</v>
      </c>
      <c r="D84" s="37">
        <v>300000</v>
      </c>
      <c r="E84" s="40">
        <v>227405.23</v>
      </c>
      <c r="F84" s="49">
        <f t="shared" si="0"/>
        <v>271.31223096085751</v>
      </c>
      <c r="G84" s="49">
        <f t="shared" si="1"/>
        <v>75.801743333333334</v>
      </c>
    </row>
    <row r="85" spans="1:13" ht="15.75" thickBot="1" x14ac:dyDescent="0.3">
      <c r="A85" s="44">
        <v>66</v>
      </c>
      <c r="B85" s="45" t="s">
        <v>67</v>
      </c>
      <c r="C85" s="46">
        <v>0</v>
      </c>
      <c r="D85" s="46">
        <f>D86+D88</f>
        <v>1500</v>
      </c>
      <c r="E85" s="46">
        <f>E86+E88</f>
        <v>0</v>
      </c>
      <c r="F85" s="46">
        <v>0</v>
      </c>
      <c r="G85" s="46">
        <f t="shared" si="1"/>
        <v>0</v>
      </c>
    </row>
    <row r="86" spans="1:13" ht="15.75" thickBot="1" x14ac:dyDescent="0.3">
      <c r="A86" s="41">
        <v>662</v>
      </c>
      <c r="B86" s="42" t="s">
        <v>81</v>
      </c>
      <c r="C86" s="43">
        <v>0</v>
      </c>
      <c r="D86" s="43">
        <v>1000</v>
      </c>
      <c r="E86" s="43">
        <v>0</v>
      </c>
      <c r="F86" s="43">
        <v>0</v>
      </c>
      <c r="G86" s="43">
        <f t="shared" si="1"/>
        <v>0</v>
      </c>
    </row>
    <row r="87" spans="1:13" ht="45.75" thickBot="1" x14ac:dyDescent="0.3">
      <c r="A87" s="38">
        <v>6627</v>
      </c>
      <c r="B87" s="39" t="s">
        <v>82</v>
      </c>
      <c r="C87" s="40">
        <v>0</v>
      </c>
      <c r="D87" s="40">
        <v>1000</v>
      </c>
      <c r="E87" s="40">
        <v>0</v>
      </c>
      <c r="F87" s="49">
        <v>0</v>
      </c>
      <c r="G87" s="49">
        <f t="shared" si="1"/>
        <v>0</v>
      </c>
    </row>
    <row r="88" spans="1:13" ht="30.75" thickBot="1" x14ac:dyDescent="0.3">
      <c r="A88" s="41">
        <v>663</v>
      </c>
      <c r="B88" s="42" t="s">
        <v>87</v>
      </c>
      <c r="C88" s="43"/>
      <c r="D88" s="43">
        <v>500</v>
      </c>
      <c r="E88" s="43">
        <v>0</v>
      </c>
      <c r="F88" s="43">
        <v>0</v>
      </c>
      <c r="G88" s="43">
        <f t="shared" si="1"/>
        <v>0</v>
      </c>
      <c r="M88" s="128"/>
    </row>
    <row r="89" spans="1:13" ht="30.75" thickBot="1" x14ac:dyDescent="0.3">
      <c r="A89" s="38">
        <v>6631</v>
      </c>
      <c r="B89" s="39" t="s">
        <v>87</v>
      </c>
      <c r="C89" s="40">
        <v>0</v>
      </c>
      <c r="D89" s="40">
        <v>500</v>
      </c>
      <c r="E89" s="40">
        <v>0</v>
      </c>
      <c r="F89" s="49">
        <v>0</v>
      </c>
      <c r="G89" s="49">
        <f t="shared" si="1"/>
        <v>0</v>
      </c>
    </row>
    <row r="90" spans="1:13" ht="45.75" thickBot="1" x14ac:dyDescent="0.3">
      <c r="A90" s="166">
        <v>7</v>
      </c>
      <c r="B90" s="55" t="s">
        <v>70</v>
      </c>
      <c r="C90" s="56">
        <f t="shared" ref="C90:C91" si="12">SUM(C91)</f>
        <v>650040.72</v>
      </c>
      <c r="D90" s="56">
        <f t="shared" ref="D90:E90" si="13">D91+D94</f>
        <v>1210000</v>
      </c>
      <c r="E90" s="56">
        <f t="shared" si="13"/>
        <v>1209421.99</v>
      </c>
      <c r="F90" s="56">
        <f t="shared" si="0"/>
        <v>186.05326601693505</v>
      </c>
      <c r="G90" s="56">
        <f t="shared" si="1"/>
        <v>99.952230578512385</v>
      </c>
      <c r="M90" s="167"/>
    </row>
    <row r="91" spans="1:13" ht="60.75" thickBot="1" x14ac:dyDescent="0.3">
      <c r="A91" s="44">
        <v>71</v>
      </c>
      <c r="B91" s="45" t="s">
        <v>71</v>
      </c>
      <c r="C91" s="46">
        <f t="shared" si="12"/>
        <v>650040.72</v>
      </c>
      <c r="D91" s="46">
        <f>SUM(D92)</f>
        <v>1210000</v>
      </c>
      <c r="E91" s="46">
        <f>SUM(E92)</f>
        <v>1194421.99</v>
      </c>
      <c r="F91" s="46">
        <f t="shared" si="0"/>
        <v>183.74571826823401</v>
      </c>
      <c r="G91" s="46">
        <f t="shared" si="1"/>
        <v>98.712561157024794</v>
      </c>
    </row>
    <row r="92" spans="1:13" ht="90.75" thickBot="1" x14ac:dyDescent="0.3">
      <c r="A92" s="41">
        <v>711</v>
      </c>
      <c r="B92" s="42" t="s">
        <v>72</v>
      </c>
      <c r="C92" s="43">
        <f>SUM(C93)</f>
        <v>650040.72</v>
      </c>
      <c r="D92" s="43">
        <f>SUM(D93)</f>
        <v>1210000</v>
      </c>
      <c r="E92" s="43">
        <f>SUM(E93)</f>
        <v>1194421.99</v>
      </c>
      <c r="F92" s="43">
        <f t="shared" si="0"/>
        <v>183.74571826823401</v>
      </c>
      <c r="G92" s="43">
        <f t="shared" si="1"/>
        <v>98.712561157024794</v>
      </c>
    </row>
    <row r="93" spans="1:13" ht="15.75" thickBot="1" x14ac:dyDescent="0.3">
      <c r="A93" s="38">
        <v>7111</v>
      </c>
      <c r="B93" s="39" t="s">
        <v>73</v>
      </c>
      <c r="C93" s="40">
        <v>650040.72</v>
      </c>
      <c r="D93" s="37">
        <v>1210000</v>
      </c>
      <c r="E93" s="40">
        <v>1194421.99</v>
      </c>
      <c r="F93" s="49">
        <f t="shared" si="0"/>
        <v>183.74571826823401</v>
      </c>
      <c r="G93" s="49">
        <f t="shared" si="1"/>
        <v>98.712561157024794</v>
      </c>
    </row>
    <row r="94" spans="1:13" ht="75.75" thickBot="1" x14ac:dyDescent="0.3">
      <c r="A94" s="44">
        <v>72</v>
      </c>
      <c r="B94" s="45" t="s">
        <v>90</v>
      </c>
      <c r="C94" s="46">
        <v>0</v>
      </c>
      <c r="D94" s="165">
        <v>0</v>
      </c>
      <c r="E94" s="46">
        <v>15000</v>
      </c>
      <c r="F94" s="46">
        <v>0</v>
      </c>
      <c r="G94" s="46">
        <v>0</v>
      </c>
    </row>
    <row r="95" spans="1:13" ht="45.75" thickBot="1" x14ac:dyDescent="0.3">
      <c r="A95" s="190">
        <v>723</v>
      </c>
      <c r="B95" s="191" t="s">
        <v>88</v>
      </c>
      <c r="C95" s="192">
        <v>0</v>
      </c>
      <c r="D95" s="200">
        <v>0</v>
      </c>
      <c r="E95" s="192">
        <v>15000</v>
      </c>
      <c r="F95" s="192">
        <v>0</v>
      </c>
      <c r="G95" s="192">
        <v>0</v>
      </c>
    </row>
    <row r="96" spans="1:13" ht="30.75" thickBot="1" x14ac:dyDescent="0.3">
      <c r="A96" s="47">
        <v>7231</v>
      </c>
      <c r="B96" s="48" t="s">
        <v>89</v>
      </c>
      <c r="C96" s="49">
        <v>0</v>
      </c>
      <c r="D96" s="63">
        <v>0</v>
      </c>
      <c r="E96" s="49">
        <v>15000</v>
      </c>
      <c r="F96" s="49">
        <v>0</v>
      </c>
      <c r="G96" s="49">
        <v>0</v>
      </c>
    </row>
    <row r="97" spans="1:7" ht="15.75" thickBot="1" x14ac:dyDescent="0.3">
      <c r="A97" s="57" t="s">
        <v>86</v>
      </c>
      <c r="B97" s="55"/>
      <c r="C97" s="56">
        <f>C90+C38</f>
        <v>6868868.669999999</v>
      </c>
      <c r="D97" s="56">
        <f>D90+D38</f>
        <v>10993231</v>
      </c>
      <c r="E97" s="56">
        <f>E90+E38</f>
        <v>8793602.6199999992</v>
      </c>
      <c r="F97" s="56">
        <f t="shared" si="0"/>
        <v>128.02112025239813</v>
      </c>
      <c r="G97" s="56">
        <f t="shared" si="1"/>
        <v>79.991065592999902</v>
      </c>
    </row>
    <row r="98" spans="1:7" x14ac:dyDescent="0.25">
      <c r="A98" s="116"/>
      <c r="B98" s="117"/>
      <c r="C98" s="118"/>
      <c r="D98" s="118"/>
      <c r="E98" s="118"/>
      <c r="F98" s="119"/>
      <c r="G98" s="118"/>
    </row>
    <row r="100" spans="1:7" ht="15.75" thickBot="1" x14ac:dyDescent="0.3">
      <c r="A100" s="68" t="s">
        <v>122</v>
      </c>
    </row>
    <row r="101" spans="1:7" ht="30.75" thickBot="1" x14ac:dyDescent="0.3">
      <c r="A101" s="50" t="s">
        <v>22</v>
      </c>
      <c r="B101" s="51" t="s">
        <v>23</v>
      </c>
      <c r="C101" s="52" t="s">
        <v>26</v>
      </c>
      <c r="D101" s="52" t="s">
        <v>75</v>
      </c>
      <c r="E101" s="52" t="s">
        <v>76</v>
      </c>
      <c r="F101" s="52" t="s">
        <v>215</v>
      </c>
      <c r="G101" s="52" t="s">
        <v>28</v>
      </c>
    </row>
    <row r="102" spans="1:7" ht="15.75" thickBot="1" x14ac:dyDescent="0.3">
      <c r="A102" s="75">
        <v>1</v>
      </c>
      <c r="B102" s="76">
        <v>2</v>
      </c>
      <c r="C102" s="121">
        <v>3</v>
      </c>
      <c r="D102" s="76">
        <v>4</v>
      </c>
      <c r="E102" s="76">
        <v>5</v>
      </c>
      <c r="F102" s="87"/>
      <c r="G102" s="87"/>
    </row>
    <row r="103" spans="1:7" ht="30.75" thickBot="1" x14ac:dyDescent="0.3">
      <c r="A103" s="162">
        <v>3</v>
      </c>
      <c r="B103" s="163" t="s">
        <v>91</v>
      </c>
      <c r="C103" s="164">
        <f>C104+C112+C142+C145+C150+C154+C158</f>
        <v>5951237.8200000003</v>
      </c>
      <c r="D103" s="164">
        <f t="shared" ref="D103:E103" si="14">D104+D112+D142+D145+D150+D154+D158</f>
        <v>7971856</v>
      </c>
      <c r="E103" s="164">
        <f t="shared" si="14"/>
        <v>7238365.3600000003</v>
      </c>
      <c r="F103" s="164">
        <f>E103/C103*100</f>
        <v>121.62789622814974</v>
      </c>
      <c r="G103" s="164">
        <f>E103/D103*100</f>
        <v>90.798997874522584</v>
      </c>
    </row>
    <row r="104" spans="1:7" ht="30.75" thickBot="1" x14ac:dyDescent="0.3">
      <c r="A104" s="72">
        <v>31</v>
      </c>
      <c r="B104" s="73" t="s">
        <v>92</v>
      </c>
      <c r="C104" s="74">
        <f>C105+C108+C110</f>
        <v>2329804.02</v>
      </c>
      <c r="D104" s="74">
        <f t="shared" ref="D104:E104" si="15">D105+D108+D110</f>
        <v>3097800</v>
      </c>
      <c r="E104" s="74">
        <f t="shared" si="15"/>
        <v>2949498.98</v>
      </c>
      <c r="F104" s="74">
        <f t="shared" ref="F104:F119" si="16">E104/C104*100</f>
        <v>126.59858746402197</v>
      </c>
      <c r="G104" s="74">
        <f t="shared" ref="G104:G131" si="17">E104/D104*100</f>
        <v>95.212698689392468</v>
      </c>
    </row>
    <row r="105" spans="1:7" ht="15.75" customHeight="1" thickBot="1" x14ac:dyDescent="0.3">
      <c r="A105" s="77">
        <v>311</v>
      </c>
      <c r="B105" s="78" t="s">
        <v>123</v>
      </c>
      <c r="C105" s="134">
        <f>SUM(C106:C107)</f>
        <v>1954080.06</v>
      </c>
      <c r="D105" s="134">
        <f t="shared" ref="D105:E105" si="18">SUM(D106:D107)</f>
        <v>2624800</v>
      </c>
      <c r="E105" s="134">
        <f t="shared" si="18"/>
        <v>2494596.6800000002</v>
      </c>
      <c r="F105" s="79">
        <f t="shared" si="16"/>
        <v>127.6609250083643</v>
      </c>
      <c r="G105" s="79">
        <f t="shared" si="17"/>
        <v>95.039495580615679</v>
      </c>
    </row>
    <row r="106" spans="1:7" ht="15.75" thickBot="1" x14ac:dyDescent="0.3">
      <c r="A106" s="69">
        <v>3111</v>
      </c>
      <c r="B106" s="64" t="s">
        <v>93</v>
      </c>
      <c r="C106" s="65">
        <v>1850575.35</v>
      </c>
      <c r="D106" s="65">
        <v>2474500</v>
      </c>
      <c r="E106" s="65">
        <v>2356012.96</v>
      </c>
      <c r="F106" s="120">
        <f t="shared" si="16"/>
        <v>127.31245771754173</v>
      </c>
      <c r="G106" s="120">
        <f t="shared" si="17"/>
        <v>95.211677510608212</v>
      </c>
    </row>
    <row r="107" spans="1:7" ht="15.75" thickBot="1" x14ac:dyDescent="0.3">
      <c r="A107" s="69">
        <v>3112</v>
      </c>
      <c r="B107" s="64" t="s">
        <v>124</v>
      </c>
      <c r="C107" s="65">
        <v>103504.71</v>
      </c>
      <c r="D107" s="65">
        <v>150300</v>
      </c>
      <c r="E107" s="65">
        <v>138583.72</v>
      </c>
      <c r="F107" s="120">
        <f t="shared" si="16"/>
        <v>133.8912209888806</v>
      </c>
      <c r="G107" s="120">
        <f t="shared" si="17"/>
        <v>92.20473719228211</v>
      </c>
    </row>
    <row r="108" spans="1:7" ht="30.75" thickBot="1" x14ac:dyDescent="0.3">
      <c r="A108" s="77">
        <v>312</v>
      </c>
      <c r="B108" s="78" t="s">
        <v>94</v>
      </c>
      <c r="C108" s="134">
        <v>64100</v>
      </c>
      <c r="D108" s="134">
        <f>SUM(D109)</f>
        <v>71000</v>
      </c>
      <c r="E108" s="134">
        <f>SUM(E109)</f>
        <v>67300</v>
      </c>
      <c r="F108" s="79">
        <f t="shared" si="16"/>
        <v>104.99219968798752</v>
      </c>
      <c r="G108" s="79">
        <f t="shared" si="17"/>
        <v>94.788732394366193</v>
      </c>
    </row>
    <row r="109" spans="1:7" ht="30.75" thickBot="1" x14ac:dyDescent="0.3">
      <c r="A109" s="69">
        <v>3121</v>
      </c>
      <c r="B109" s="64" t="s">
        <v>125</v>
      </c>
      <c r="C109" s="65">
        <v>64100</v>
      </c>
      <c r="D109" s="65">
        <v>71000</v>
      </c>
      <c r="E109" s="65">
        <v>67300</v>
      </c>
      <c r="F109" s="120">
        <f t="shared" si="16"/>
        <v>104.99219968798752</v>
      </c>
      <c r="G109" s="120">
        <f t="shared" si="17"/>
        <v>94.788732394366193</v>
      </c>
    </row>
    <row r="110" spans="1:7" ht="15.75" thickBot="1" x14ac:dyDescent="0.3">
      <c r="A110" s="77">
        <v>313</v>
      </c>
      <c r="B110" s="78" t="s">
        <v>95</v>
      </c>
      <c r="C110" s="134">
        <v>311623.96000000002</v>
      </c>
      <c r="D110" s="134">
        <f>SUM(D111)</f>
        <v>402000</v>
      </c>
      <c r="E110" s="134">
        <f>SUM(E111)</f>
        <v>387602.3</v>
      </c>
      <c r="F110" s="79">
        <f t="shared" si="16"/>
        <v>124.38141791151102</v>
      </c>
      <c r="G110" s="79">
        <f t="shared" si="17"/>
        <v>96.418482587064673</v>
      </c>
    </row>
    <row r="111" spans="1:7" ht="60.75" thickBot="1" x14ac:dyDescent="0.3">
      <c r="A111" s="69">
        <v>3132</v>
      </c>
      <c r="B111" s="64" t="s">
        <v>126</v>
      </c>
      <c r="C111" s="65">
        <v>311623.96000000002</v>
      </c>
      <c r="D111" s="65">
        <v>402000</v>
      </c>
      <c r="E111" s="65">
        <v>387602.3</v>
      </c>
      <c r="F111" s="120">
        <f t="shared" si="16"/>
        <v>124.38141791151102</v>
      </c>
      <c r="G111" s="120">
        <f t="shared" si="17"/>
        <v>96.418482587064673</v>
      </c>
    </row>
    <row r="112" spans="1:7" ht="30.75" thickBot="1" x14ac:dyDescent="0.3">
      <c r="A112" s="72">
        <v>32</v>
      </c>
      <c r="B112" s="73" t="s">
        <v>96</v>
      </c>
      <c r="C112" s="74">
        <f>C113+C118+C123+C132+C134</f>
        <v>2178359.4299999997</v>
      </c>
      <c r="D112" s="74">
        <f t="shared" ref="D112:E112" si="19">D113+D118+D123+D132+D134</f>
        <v>2776600</v>
      </c>
      <c r="E112" s="74">
        <f t="shared" si="19"/>
        <v>2376003.09</v>
      </c>
      <c r="F112" s="74">
        <f t="shared" si="16"/>
        <v>109.0730509060206</v>
      </c>
      <c r="G112" s="74">
        <f t="shared" si="17"/>
        <v>85.572393935028444</v>
      </c>
    </row>
    <row r="113" spans="1:7" ht="30.75" thickBot="1" x14ac:dyDescent="0.3">
      <c r="A113" s="201">
        <v>321</v>
      </c>
      <c r="B113" s="202" t="s">
        <v>97</v>
      </c>
      <c r="C113" s="203">
        <f>SUM(C114:C117)</f>
        <v>167825.94</v>
      </c>
      <c r="D113" s="203">
        <f t="shared" ref="D113:E113" si="20">SUM(D114:D117)</f>
        <v>215600</v>
      </c>
      <c r="E113" s="203">
        <f t="shared" si="20"/>
        <v>182656.89999999997</v>
      </c>
      <c r="F113" s="204">
        <f t="shared" si="16"/>
        <v>108.83710825632792</v>
      </c>
      <c r="G113" s="204">
        <f t="shared" si="17"/>
        <v>84.720269016697571</v>
      </c>
    </row>
    <row r="114" spans="1:7" ht="30.75" thickBot="1" x14ac:dyDescent="0.3">
      <c r="A114" s="69">
        <v>3211</v>
      </c>
      <c r="B114" s="64" t="s">
        <v>127</v>
      </c>
      <c r="C114" s="65">
        <v>20711.09</v>
      </c>
      <c r="D114" s="65">
        <v>19000</v>
      </c>
      <c r="E114" s="65">
        <v>6939.37</v>
      </c>
      <c r="F114" s="120">
        <f t="shared" si="16"/>
        <v>33.505575998172958</v>
      </c>
      <c r="G114" s="120">
        <f t="shared" si="17"/>
        <v>36.523000000000003</v>
      </c>
    </row>
    <row r="115" spans="1:7" ht="30.75" thickBot="1" x14ac:dyDescent="0.3">
      <c r="A115" s="69">
        <v>3212</v>
      </c>
      <c r="B115" s="64" t="s">
        <v>128</v>
      </c>
      <c r="C115" s="65">
        <v>66393.05</v>
      </c>
      <c r="D115" s="65">
        <v>112000</v>
      </c>
      <c r="E115" s="65">
        <v>126891.03</v>
      </c>
      <c r="F115" s="120">
        <f t="shared" si="16"/>
        <v>191.1209531720564</v>
      </c>
      <c r="G115" s="120">
        <f t="shared" si="17"/>
        <v>113.29556249999999</v>
      </c>
    </row>
    <row r="116" spans="1:7" ht="15.75" thickBot="1" x14ac:dyDescent="0.3">
      <c r="A116" s="69">
        <v>3213</v>
      </c>
      <c r="B116" s="64" t="s">
        <v>129</v>
      </c>
      <c r="C116" s="65">
        <v>37975</v>
      </c>
      <c r="D116" s="65">
        <v>49000</v>
      </c>
      <c r="E116" s="65">
        <v>44847.7</v>
      </c>
      <c r="F116" s="120">
        <f t="shared" si="16"/>
        <v>118.09795918367345</v>
      </c>
      <c r="G116" s="120">
        <f t="shared" si="17"/>
        <v>91.525918367346932</v>
      </c>
    </row>
    <row r="117" spans="1:7" ht="45.75" thickBot="1" x14ac:dyDescent="0.3">
      <c r="A117" s="69">
        <v>3214</v>
      </c>
      <c r="B117" s="64" t="s">
        <v>130</v>
      </c>
      <c r="C117" s="65">
        <v>42746.8</v>
      </c>
      <c r="D117" s="65">
        <v>35600</v>
      </c>
      <c r="E117" s="65">
        <v>3978.8</v>
      </c>
      <c r="F117" s="120">
        <f t="shared" si="16"/>
        <v>9.3078312294721481</v>
      </c>
      <c r="G117" s="120">
        <f t="shared" si="17"/>
        <v>11.176404494382023</v>
      </c>
    </row>
    <row r="118" spans="1:7" ht="45.75" thickBot="1" x14ac:dyDescent="0.3">
      <c r="A118" s="77">
        <v>322</v>
      </c>
      <c r="B118" s="78" t="s">
        <v>98</v>
      </c>
      <c r="C118" s="134">
        <f>SUM(C119:C122)</f>
        <v>636607.47</v>
      </c>
      <c r="D118" s="134">
        <f>SUM(D119:D122)</f>
        <v>684000</v>
      </c>
      <c r="E118" s="134">
        <f>SUM(E119:E122)</f>
        <v>608457.68999999994</v>
      </c>
      <c r="F118" s="79">
        <f t="shared" si="16"/>
        <v>95.578157447634098</v>
      </c>
      <c r="G118" s="79">
        <f t="shared" si="17"/>
        <v>88.955802631578933</v>
      </c>
    </row>
    <row r="119" spans="1:7" ht="30.75" thickBot="1" x14ac:dyDescent="0.3">
      <c r="A119" s="69">
        <v>3221</v>
      </c>
      <c r="B119" s="64" t="s">
        <v>131</v>
      </c>
      <c r="C119" s="65">
        <v>148459.37</v>
      </c>
      <c r="D119" s="65">
        <v>152000</v>
      </c>
      <c r="E119" s="65">
        <v>125363.95</v>
      </c>
      <c r="F119" s="120">
        <f t="shared" si="16"/>
        <v>84.443272256914469</v>
      </c>
      <c r="G119" s="120">
        <f t="shared" si="17"/>
        <v>82.47628289473684</v>
      </c>
    </row>
    <row r="120" spans="1:7" ht="15.75" thickBot="1" x14ac:dyDescent="0.3">
      <c r="A120" s="69">
        <v>3223</v>
      </c>
      <c r="B120" s="64" t="s">
        <v>132</v>
      </c>
      <c r="C120" s="65">
        <v>431948.93</v>
      </c>
      <c r="D120" s="65">
        <v>477000</v>
      </c>
      <c r="E120" s="65">
        <v>441950.73</v>
      </c>
      <c r="F120" s="129">
        <f t="shared" ref="F120:F145" si="21">E120/C120*100</f>
        <v>102.31550521493362</v>
      </c>
      <c r="G120" s="120">
        <f t="shared" si="17"/>
        <v>92.652144654088048</v>
      </c>
    </row>
    <row r="121" spans="1:7" ht="30.75" thickBot="1" x14ac:dyDescent="0.3">
      <c r="A121" s="69">
        <v>3225</v>
      </c>
      <c r="B121" s="64" t="s">
        <v>133</v>
      </c>
      <c r="C121" s="65">
        <v>47189.07</v>
      </c>
      <c r="D121" s="65">
        <v>45000</v>
      </c>
      <c r="E121" s="65">
        <v>33088.1</v>
      </c>
      <c r="F121" s="129">
        <f t="shared" si="21"/>
        <v>70.118143883742562</v>
      </c>
      <c r="G121" s="120">
        <f t="shared" si="17"/>
        <v>73.529111111111106</v>
      </c>
    </row>
    <row r="122" spans="1:7" ht="45.75" thickBot="1" x14ac:dyDescent="0.3">
      <c r="A122" s="69">
        <v>3227</v>
      </c>
      <c r="B122" s="64" t="s">
        <v>134</v>
      </c>
      <c r="C122" s="65">
        <v>9010.1</v>
      </c>
      <c r="D122" s="65">
        <v>10000</v>
      </c>
      <c r="E122" s="65">
        <v>8054.91</v>
      </c>
      <c r="F122" s="129">
        <f t="shared" si="21"/>
        <v>89.398674820479229</v>
      </c>
      <c r="G122" s="120">
        <f t="shared" si="17"/>
        <v>80.549099999999996</v>
      </c>
    </row>
    <row r="123" spans="1:7" ht="15.75" thickBot="1" x14ac:dyDescent="0.3">
      <c r="A123" s="77">
        <v>323</v>
      </c>
      <c r="B123" s="78" t="s">
        <v>99</v>
      </c>
      <c r="C123" s="134">
        <f>SUM(C124:C131)</f>
        <v>1008656.41</v>
      </c>
      <c r="D123" s="134">
        <f t="shared" ref="D123:E123" si="22">SUM(D124:D131)</f>
        <v>1239000</v>
      </c>
      <c r="E123" s="134">
        <f t="shared" si="22"/>
        <v>1028191.68</v>
      </c>
      <c r="F123" s="159">
        <f t="shared" si="21"/>
        <v>101.93676159753944</v>
      </c>
      <c r="G123" s="79">
        <f t="shared" si="17"/>
        <v>82.985607748184023</v>
      </c>
    </row>
    <row r="124" spans="1:7" ht="30.75" thickBot="1" x14ac:dyDescent="0.3">
      <c r="A124" s="80">
        <v>3231</v>
      </c>
      <c r="B124" s="81" t="s">
        <v>135</v>
      </c>
      <c r="C124" s="82">
        <v>37746.160000000003</v>
      </c>
      <c r="D124" s="82">
        <v>55000</v>
      </c>
      <c r="E124" s="82">
        <v>38718.86</v>
      </c>
      <c r="F124" s="129">
        <f t="shared" si="21"/>
        <v>102.5769508739432</v>
      </c>
      <c r="G124" s="120">
        <f t="shared" si="17"/>
        <v>70.397927272727273</v>
      </c>
    </row>
    <row r="125" spans="1:7" ht="45.75" thickBot="1" x14ac:dyDescent="0.3">
      <c r="A125" s="80">
        <v>3232</v>
      </c>
      <c r="B125" s="81" t="s">
        <v>136</v>
      </c>
      <c r="C125" s="82">
        <v>298141.59999999998</v>
      </c>
      <c r="D125" s="82">
        <v>313000</v>
      </c>
      <c r="E125" s="82">
        <v>274774.33</v>
      </c>
      <c r="F125" s="129">
        <f t="shared" si="21"/>
        <v>92.162358422977547</v>
      </c>
      <c r="G125" s="120">
        <f t="shared" si="17"/>
        <v>87.78732587859426</v>
      </c>
    </row>
    <row r="126" spans="1:7" ht="30.75" thickBot="1" x14ac:dyDescent="0.3">
      <c r="A126" s="80">
        <v>3233</v>
      </c>
      <c r="B126" s="81" t="s">
        <v>137</v>
      </c>
      <c r="C126" s="82">
        <v>73944</v>
      </c>
      <c r="D126" s="82">
        <v>110100</v>
      </c>
      <c r="E126" s="82">
        <v>97344.47</v>
      </c>
      <c r="F126" s="129">
        <f t="shared" si="21"/>
        <v>131.64620523639513</v>
      </c>
      <c r="G126" s="120">
        <f t="shared" si="17"/>
        <v>88.414595821980029</v>
      </c>
    </row>
    <row r="127" spans="1:7" ht="30.75" thickBot="1" x14ac:dyDescent="0.3">
      <c r="A127" s="80">
        <v>3234</v>
      </c>
      <c r="B127" s="81" t="s">
        <v>138</v>
      </c>
      <c r="C127" s="82">
        <v>148741.60999999999</v>
      </c>
      <c r="D127" s="82">
        <v>352900</v>
      </c>
      <c r="E127" s="82">
        <v>269125.74</v>
      </c>
      <c r="F127" s="129">
        <f t="shared" si="21"/>
        <v>180.93507257316901</v>
      </c>
      <c r="G127" s="120">
        <f t="shared" si="17"/>
        <v>76.261190138849528</v>
      </c>
    </row>
    <row r="128" spans="1:7" ht="45.75" thickBot="1" x14ac:dyDescent="0.3">
      <c r="A128" s="80">
        <v>3236</v>
      </c>
      <c r="B128" s="81" t="s">
        <v>139</v>
      </c>
      <c r="C128" s="82">
        <v>105165.85</v>
      </c>
      <c r="D128" s="82">
        <v>120000</v>
      </c>
      <c r="E128" s="82">
        <v>106130.88</v>
      </c>
      <c r="F128" s="129">
        <f t="shared" si="21"/>
        <v>100.91762677713345</v>
      </c>
      <c r="G128" s="120">
        <f t="shared" si="17"/>
        <v>88.442399999999992</v>
      </c>
    </row>
    <row r="129" spans="1:7" ht="30.75" thickBot="1" x14ac:dyDescent="0.3">
      <c r="A129" s="80">
        <v>3237</v>
      </c>
      <c r="B129" s="81" t="s">
        <v>140</v>
      </c>
      <c r="C129" s="82">
        <v>179504.61</v>
      </c>
      <c r="D129" s="82">
        <v>178000</v>
      </c>
      <c r="E129" s="82">
        <v>152117.51</v>
      </c>
      <c r="F129" s="129">
        <f t="shared" si="21"/>
        <v>84.742954512421733</v>
      </c>
      <c r="G129" s="120">
        <f t="shared" si="17"/>
        <v>85.459275280898879</v>
      </c>
    </row>
    <row r="130" spans="1:7" ht="15.75" thickBot="1" x14ac:dyDescent="0.3">
      <c r="A130" s="80">
        <v>3238</v>
      </c>
      <c r="B130" s="81" t="s">
        <v>141</v>
      </c>
      <c r="C130" s="82">
        <v>45323.44</v>
      </c>
      <c r="D130" s="82">
        <v>35000</v>
      </c>
      <c r="E130" s="82">
        <v>32128.18</v>
      </c>
      <c r="F130" s="129">
        <f t="shared" si="21"/>
        <v>70.886455220521654</v>
      </c>
      <c r="G130" s="120">
        <f t="shared" si="17"/>
        <v>91.794799999999995</v>
      </c>
    </row>
    <row r="131" spans="1:7" ht="15.75" thickBot="1" x14ac:dyDescent="0.3">
      <c r="A131" s="80">
        <v>3239</v>
      </c>
      <c r="B131" s="81" t="s">
        <v>142</v>
      </c>
      <c r="C131" s="82">
        <v>120089.14</v>
      </c>
      <c r="D131" s="82">
        <v>75000</v>
      </c>
      <c r="E131" s="82">
        <v>57851.71</v>
      </c>
      <c r="F131" s="129">
        <f t="shared" si="21"/>
        <v>48.173973100315315</v>
      </c>
      <c r="G131" s="120">
        <f t="shared" si="17"/>
        <v>77.135613333333325</v>
      </c>
    </row>
    <row r="132" spans="1:7" ht="45.75" thickBot="1" x14ac:dyDescent="0.3">
      <c r="A132" s="77">
        <v>324</v>
      </c>
      <c r="B132" s="78" t="s">
        <v>100</v>
      </c>
      <c r="C132" s="134">
        <v>340.18</v>
      </c>
      <c r="D132" s="134">
        <v>0</v>
      </c>
      <c r="E132" s="160">
        <v>0</v>
      </c>
      <c r="F132" s="159">
        <f t="shared" si="21"/>
        <v>0</v>
      </c>
      <c r="G132" s="79">
        <v>0</v>
      </c>
    </row>
    <row r="133" spans="1:7" ht="45.75" thickBot="1" x14ac:dyDescent="0.3">
      <c r="A133" s="80">
        <v>3241</v>
      </c>
      <c r="B133" s="81" t="s">
        <v>100</v>
      </c>
      <c r="C133" s="82">
        <v>340.18</v>
      </c>
      <c r="D133" s="82">
        <v>0</v>
      </c>
      <c r="E133" s="135">
        <v>0</v>
      </c>
      <c r="F133" s="129">
        <f t="shared" si="21"/>
        <v>0</v>
      </c>
      <c r="G133" s="129">
        <v>0</v>
      </c>
    </row>
    <row r="134" spans="1:7" ht="60.75" thickBot="1" x14ac:dyDescent="0.3">
      <c r="A134" s="77">
        <v>329</v>
      </c>
      <c r="B134" s="78" t="s">
        <v>101</v>
      </c>
      <c r="C134" s="134">
        <f>SUM(C135:C141)</f>
        <v>364929.43</v>
      </c>
      <c r="D134" s="134">
        <f t="shared" ref="D134:E134" si="23">SUM(D135:D141)</f>
        <v>638000</v>
      </c>
      <c r="E134" s="134">
        <f t="shared" si="23"/>
        <v>556696.82000000007</v>
      </c>
      <c r="F134" s="159">
        <f t="shared" si="21"/>
        <v>152.54917094518797</v>
      </c>
      <c r="G134" s="79">
        <f t="shared" ref="G134:G145" si="24">E134/D134*100</f>
        <v>87.25655485893418</v>
      </c>
    </row>
    <row r="135" spans="1:7" ht="60.75" thickBot="1" x14ac:dyDescent="0.3">
      <c r="A135" s="70">
        <v>3291</v>
      </c>
      <c r="B135" s="64" t="s">
        <v>143</v>
      </c>
      <c r="C135" s="83">
        <v>193835.07</v>
      </c>
      <c r="D135" s="83">
        <v>275000</v>
      </c>
      <c r="E135" s="82">
        <v>255206.63</v>
      </c>
      <c r="F135" s="129">
        <f t="shared" si="21"/>
        <v>131.66174211921506</v>
      </c>
      <c r="G135" s="120">
        <f t="shared" si="24"/>
        <v>92.802410909090909</v>
      </c>
    </row>
    <row r="136" spans="1:7" ht="30.75" thickBot="1" x14ac:dyDescent="0.3">
      <c r="A136" s="70">
        <v>3292</v>
      </c>
      <c r="B136" s="64" t="s">
        <v>144</v>
      </c>
      <c r="C136" s="83">
        <v>24114.97</v>
      </c>
      <c r="D136" s="83">
        <v>32000</v>
      </c>
      <c r="E136" s="82">
        <v>26507.68</v>
      </c>
      <c r="F136" s="129">
        <f t="shared" si="21"/>
        <v>109.92209403536475</v>
      </c>
      <c r="G136" s="120">
        <f t="shared" si="24"/>
        <v>82.836500000000001</v>
      </c>
    </row>
    <row r="137" spans="1:7" ht="15.75" thickBot="1" x14ac:dyDescent="0.3">
      <c r="A137" s="70">
        <v>3293</v>
      </c>
      <c r="B137" s="64" t="s">
        <v>145</v>
      </c>
      <c r="C137" s="83">
        <v>98243.61</v>
      </c>
      <c r="D137" s="83">
        <v>122000</v>
      </c>
      <c r="E137" s="82">
        <v>125023.96</v>
      </c>
      <c r="F137" s="129">
        <f t="shared" si="21"/>
        <v>127.25912657321939</v>
      </c>
      <c r="G137" s="120">
        <f t="shared" si="24"/>
        <v>102.47865573770491</v>
      </c>
    </row>
    <row r="138" spans="1:7" ht="15.75" thickBot="1" x14ac:dyDescent="0.3">
      <c r="A138" s="70">
        <v>3294</v>
      </c>
      <c r="B138" s="64" t="s">
        <v>146</v>
      </c>
      <c r="C138" s="83">
        <v>1280.22</v>
      </c>
      <c r="D138" s="83">
        <v>6000</v>
      </c>
      <c r="E138" s="82">
        <v>5120.88</v>
      </c>
      <c r="F138" s="129">
        <f t="shared" si="21"/>
        <v>400</v>
      </c>
      <c r="G138" s="120">
        <f t="shared" si="24"/>
        <v>85.347999999999999</v>
      </c>
    </row>
    <row r="139" spans="1:7" ht="30.75" thickBot="1" x14ac:dyDescent="0.3">
      <c r="A139" s="70">
        <v>3295</v>
      </c>
      <c r="B139" s="64" t="s">
        <v>147</v>
      </c>
      <c r="C139" s="83">
        <v>0</v>
      </c>
      <c r="D139" s="83">
        <v>1000</v>
      </c>
      <c r="E139" s="82">
        <v>0</v>
      </c>
      <c r="F139" s="129">
        <v>0</v>
      </c>
      <c r="G139" s="120">
        <f t="shared" si="24"/>
        <v>0</v>
      </c>
    </row>
    <row r="140" spans="1:7" ht="15.75" thickBot="1" x14ac:dyDescent="0.3">
      <c r="A140" s="70">
        <v>3296</v>
      </c>
      <c r="B140" s="64" t="s">
        <v>164</v>
      </c>
      <c r="C140" s="83">
        <v>2827.75</v>
      </c>
      <c r="D140" s="83">
        <v>3000</v>
      </c>
      <c r="E140" s="82">
        <v>2100</v>
      </c>
      <c r="F140" s="129">
        <f t="shared" si="21"/>
        <v>74.263990805410657</v>
      </c>
      <c r="G140" s="120">
        <f t="shared" si="24"/>
        <v>70</v>
      </c>
    </row>
    <row r="141" spans="1:7" ht="60.75" thickBot="1" x14ac:dyDescent="0.3">
      <c r="A141" s="70">
        <v>3299</v>
      </c>
      <c r="B141" s="64" t="s">
        <v>101</v>
      </c>
      <c r="C141" s="83">
        <v>44627.81</v>
      </c>
      <c r="D141" s="83">
        <v>199000</v>
      </c>
      <c r="E141" s="82">
        <v>142737.67000000001</v>
      </c>
      <c r="F141" s="129">
        <f t="shared" si="21"/>
        <v>319.84018485334593</v>
      </c>
      <c r="G141" s="129">
        <f t="shared" si="24"/>
        <v>71.727472361809049</v>
      </c>
    </row>
    <row r="142" spans="1:7" ht="15.75" thickBot="1" x14ac:dyDescent="0.3">
      <c r="A142" s="72">
        <v>34</v>
      </c>
      <c r="B142" s="73" t="s">
        <v>102</v>
      </c>
      <c r="C142" s="161">
        <v>43497</v>
      </c>
      <c r="D142" s="161">
        <v>52000</v>
      </c>
      <c r="E142" s="161">
        <v>44191.3</v>
      </c>
      <c r="F142" s="74">
        <f t="shared" si="21"/>
        <v>101.59620203692211</v>
      </c>
      <c r="G142" s="74">
        <f t="shared" si="24"/>
        <v>84.983269230769238</v>
      </c>
    </row>
    <row r="143" spans="1:7" ht="30.75" thickBot="1" x14ac:dyDescent="0.3">
      <c r="A143" s="77">
        <v>343</v>
      </c>
      <c r="B143" s="78" t="s">
        <v>103</v>
      </c>
      <c r="C143" s="134">
        <v>43497</v>
      </c>
      <c r="D143" s="134">
        <v>52000</v>
      </c>
      <c r="E143" s="134">
        <v>44191.3</v>
      </c>
      <c r="F143" s="79">
        <f t="shared" si="21"/>
        <v>101.59620203692211</v>
      </c>
      <c r="G143" s="79">
        <f t="shared" si="24"/>
        <v>84.983269230769238</v>
      </c>
    </row>
    <row r="144" spans="1:7" ht="45.75" thickBot="1" x14ac:dyDescent="0.3">
      <c r="A144" s="70">
        <v>3431</v>
      </c>
      <c r="B144" s="64" t="s">
        <v>148</v>
      </c>
      <c r="C144" s="65">
        <v>43497</v>
      </c>
      <c r="D144" s="65">
        <v>52000</v>
      </c>
      <c r="E144" s="65">
        <v>44191.3</v>
      </c>
      <c r="F144" s="129">
        <f t="shared" si="21"/>
        <v>101.59620203692211</v>
      </c>
      <c r="G144" s="129">
        <f t="shared" si="24"/>
        <v>84.983269230769238</v>
      </c>
    </row>
    <row r="145" spans="1:7" ht="15.75" thickBot="1" x14ac:dyDescent="0.3">
      <c r="A145" s="72">
        <v>35</v>
      </c>
      <c r="B145" s="73" t="s">
        <v>104</v>
      </c>
      <c r="C145" s="74">
        <v>1797.94</v>
      </c>
      <c r="D145" s="74">
        <v>12000</v>
      </c>
      <c r="E145" s="74">
        <v>12000</v>
      </c>
      <c r="F145" s="74">
        <f t="shared" si="21"/>
        <v>667.43050379879185</v>
      </c>
      <c r="G145" s="74">
        <f t="shared" si="24"/>
        <v>100</v>
      </c>
    </row>
    <row r="146" spans="1:7" ht="56.25" customHeight="1" x14ac:dyDescent="0.25">
      <c r="A146" s="227">
        <v>352</v>
      </c>
      <c r="B146" s="229" t="s">
        <v>105</v>
      </c>
      <c r="C146" s="234">
        <v>1797.94</v>
      </c>
      <c r="D146" s="234">
        <f>SUM(D148:D149)</f>
        <v>12000</v>
      </c>
      <c r="E146" s="234">
        <f>SUM(E148:E149)</f>
        <v>12000</v>
      </c>
      <c r="F146" s="231">
        <v>0</v>
      </c>
      <c r="G146" s="231">
        <v>0</v>
      </c>
    </row>
    <row r="147" spans="1:7" ht="15.75" thickBot="1" x14ac:dyDescent="0.3">
      <c r="A147" s="228"/>
      <c r="B147" s="230"/>
      <c r="C147" s="235"/>
      <c r="D147" s="235"/>
      <c r="E147" s="235"/>
      <c r="F147" s="232"/>
      <c r="G147" s="232"/>
    </row>
    <row r="148" spans="1:7" ht="30.75" thickBot="1" x14ac:dyDescent="0.3">
      <c r="A148" s="70">
        <v>3522</v>
      </c>
      <c r="B148" s="64" t="s">
        <v>149</v>
      </c>
      <c r="C148" s="65">
        <v>1797.94</v>
      </c>
      <c r="D148" s="65">
        <v>0</v>
      </c>
      <c r="E148" s="65">
        <v>0</v>
      </c>
      <c r="F148" s="129">
        <v>0</v>
      </c>
      <c r="G148" s="129">
        <v>0</v>
      </c>
    </row>
    <row r="149" spans="1:7" ht="45.75" thickBot="1" x14ac:dyDescent="0.3">
      <c r="A149" s="70">
        <v>3523</v>
      </c>
      <c r="B149" s="64" t="s">
        <v>165</v>
      </c>
      <c r="C149" s="65">
        <v>0</v>
      </c>
      <c r="D149" s="65">
        <v>12000</v>
      </c>
      <c r="E149" s="65">
        <v>12000</v>
      </c>
      <c r="F149" s="129">
        <v>0</v>
      </c>
      <c r="G149" s="129">
        <v>0</v>
      </c>
    </row>
    <row r="150" spans="1:7" ht="60.75" thickBot="1" x14ac:dyDescent="0.3">
      <c r="A150" s="72">
        <v>36</v>
      </c>
      <c r="B150" s="73" t="s">
        <v>106</v>
      </c>
      <c r="C150" s="74">
        <v>380888.75</v>
      </c>
      <c r="D150" s="74">
        <v>960000</v>
      </c>
      <c r="E150" s="74">
        <v>913858.04</v>
      </c>
      <c r="F150" s="74">
        <f>E150/C150*100</f>
        <v>239.92781094217145</v>
      </c>
      <c r="G150" s="74">
        <f>E150/D150*100</f>
        <v>95.193545833333332</v>
      </c>
    </row>
    <row r="151" spans="1:7" ht="30.75" thickBot="1" x14ac:dyDescent="0.3">
      <c r="A151" s="77">
        <v>363</v>
      </c>
      <c r="B151" s="78" t="s">
        <v>107</v>
      </c>
      <c r="C151" s="134">
        <f>SUM(C152:C153)</f>
        <v>380888.75</v>
      </c>
      <c r="D151" s="134">
        <f>SUM(D152:D153)</f>
        <v>960000</v>
      </c>
      <c r="E151" s="134">
        <f>SUM(E152:E153)</f>
        <v>913858.03999999992</v>
      </c>
      <c r="F151" s="79">
        <f t="shared" ref="F151:F186" si="25">E151/C151*100</f>
        <v>239.92781094217142</v>
      </c>
      <c r="G151" s="79">
        <f t="shared" ref="G151:G186" si="26">E151/D151*100</f>
        <v>95.193545833333332</v>
      </c>
    </row>
    <row r="152" spans="1:7" ht="45.75" thickBot="1" x14ac:dyDescent="0.3">
      <c r="A152" s="70">
        <v>3631</v>
      </c>
      <c r="B152" s="64" t="s">
        <v>150</v>
      </c>
      <c r="C152" s="83">
        <v>380888.75</v>
      </c>
      <c r="D152" s="83">
        <v>560000</v>
      </c>
      <c r="E152" s="83">
        <v>611151.31999999995</v>
      </c>
      <c r="F152" s="120">
        <f t="shared" si="25"/>
        <v>160.45402233591827</v>
      </c>
      <c r="G152" s="120">
        <f t="shared" si="26"/>
        <v>109.13416428571428</v>
      </c>
    </row>
    <row r="153" spans="1:7" ht="90.75" thickBot="1" x14ac:dyDescent="0.3">
      <c r="A153" s="70">
        <v>3632</v>
      </c>
      <c r="B153" s="64" t="s">
        <v>261</v>
      </c>
      <c r="C153" s="83">
        <v>0</v>
      </c>
      <c r="D153" s="83">
        <v>400000</v>
      </c>
      <c r="E153" s="83">
        <v>302706.71999999997</v>
      </c>
      <c r="F153" s="120">
        <v>0</v>
      </c>
      <c r="G153" s="120">
        <f t="shared" si="26"/>
        <v>75.67667999999999</v>
      </c>
    </row>
    <row r="154" spans="1:7" ht="60.75" thickBot="1" x14ac:dyDescent="0.3">
      <c r="A154" s="72">
        <v>37</v>
      </c>
      <c r="B154" s="73" t="s">
        <v>108</v>
      </c>
      <c r="C154" s="74">
        <f>SUM(C156:C157)</f>
        <v>273635.77</v>
      </c>
      <c r="D154" s="74">
        <v>313000</v>
      </c>
      <c r="E154" s="74">
        <v>277606.19</v>
      </c>
      <c r="F154" s="74">
        <f t="shared" si="25"/>
        <v>101.45098720097887</v>
      </c>
      <c r="G154" s="74">
        <f t="shared" si="26"/>
        <v>88.692073482428114</v>
      </c>
    </row>
    <row r="155" spans="1:7" ht="60.75" thickBot="1" x14ac:dyDescent="0.3">
      <c r="A155" s="77">
        <v>372</v>
      </c>
      <c r="B155" s="78" t="s">
        <v>109</v>
      </c>
      <c r="C155" s="134">
        <f>SUM(C156:C157)</f>
        <v>273635.77</v>
      </c>
      <c r="D155" s="134">
        <f t="shared" ref="D155:E155" si="27">SUM(D156:D157)</f>
        <v>313000</v>
      </c>
      <c r="E155" s="134">
        <f t="shared" si="27"/>
        <v>277606.19</v>
      </c>
      <c r="F155" s="79">
        <f t="shared" si="25"/>
        <v>101.45098720097887</v>
      </c>
      <c r="G155" s="79">
        <f t="shared" si="26"/>
        <v>88.692073482428114</v>
      </c>
    </row>
    <row r="156" spans="1:7" ht="60.75" thickBot="1" x14ac:dyDescent="0.3">
      <c r="A156" s="70">
        <v>3721</v>
      </c>
      <c r="B156" s="64" t="s">
        <v>151</v>
      </c>
      <c r="C156" s="65">
        <v>191968.95</v>
      </c>
      <c r="D156" s="65">
        <v>233000</v>
      </c>
      <c r="E156" s="65">
        <v>208551.2</v>
      </c>
      <c r="F156" s="120">
        <f t="shared" si="25"/>
        <v>108.63798546587873</v>
      </c>
      <c r="G156" s="120">
        <f t="shared" si="26"/>
        <v>89.506952789699582</v>
      </c>
    </row>
    <row r="157" spans="1:7" ht="60.75" thickBot="1" x14ac:dyDescent="0.3">
      <c r="A157" s="70">
        <v>3722</v>
      </c>
      <c r="B157" s="64" t="s">
        <v>152</v>
      </c>
      <c r="C157" s="65">
        <v>81666.820000000007</v>
      </c>
      <c r="D157" s="65">
        <v>80000</v>
      </c>
      <c r="E157" s="65">
        <v>69054.990000000005</v>
      </c>
      <c r="F157" s="120">
        <f t="shared" si="25"/>
        <v>84.556971852216108</v>
      </c>
      <c r="G157" s="120">
        <f t="shared" si="26"/>
        <v>86.318737500000012</v>
      </c>
    </row>
    <row r="158" spans="1:7" ht="15.75" thickBot="1" x14ac:dyDescent="0.3">
      <c r="A158" s="72">
        <v>38</v>
      </c>
      <c r="B158" s="73" t="s">
        <v>110</v>
      </c>
      <c r="C158" s="74">
        <f>C159+C164+C162</f>
        <v>743254.91</v>
      </c>
      <c r="D158" s="74">
        <f t="shared" ref="D158:E158" si="28">D159+D164</f>
        <v>760456</v>
      </c>
      <c r="E158" s="74">
        <f t="shared" si="28"/>
        <v>665207.76</v>
      </c>
      <c r="F158" s="74">
        <f t="shared" si="25"/>
        <v>89.499275558098901</v>
      </c>
      <c r="G158" s="74">
        <f t="shared" si="26"/>
        <v>87.474851930946699</v>
      </c>
    </row>
    <row r="159" spans="1:7" ht="15.75" thickBot="1" x14ac:dyDescent="0.3">
      <c r="A159" s="77">
        <v>381</v>
      </c>
      <c r="B159" s="78" t="s">
        <v>111</v>
      </c>
      <c r="C159" s="134">
        <f>SUM(C160:C161)</f>
        <v>713254.91</v>
      </c>
      <c r="D159" s="134">
        <f t="shared" ref="D159:E159" si="29">SUM(D160:D161)</f>
        <v>760456</v>
      </c>
      <c r="E159" s="134">
        <f t="shared" si="29"/>
        <v>665207.76</v>
      </c>
      <c r="F159" s="79">
        <f t="shared" si="25"/>
        <v>93.2636776380551</v>
      </c>
      <c r="G159" s="79">
        <f t="shared" si="26"/>
        <v>87.474851930946699</v>
      </c>
    </row>
    <row r="160" spans="1:7" ht="30.75" thickBot="1" x14ac:dyDescent="0.3">
      <c r="A160" s="70">
        <v>3811</v>
      </c>
      <c r="B160" s="64" t="s">
        <v>153</v>
      </c>
      <c r="C160" s="65">
        <v>710400.68</v>
      </c>
      <c r="D160" s="65">
        <v>750456</v>
      </c>
      <c r="E160" s="65">
        <v>665207.76</v>
      </c>
      <c r="F160" s="120">
        <f t="shared" si="25"/>
        <v>93.638390098387845</v>
      </c>
      <c r="G160" s="120">
        <f t="shared" si="26"/>
        <v>88.64047459144841</v>
      </c>
    </row>
    <row r="161" spans="1:7" ht="30.75" thickBot="1" x14ac:dyDescent="0.3">
      <c r="A161" s="70">
        <v>3812</v>
      </c>
      <c r="B161" s="64" t="s">
        <v>154</v>
      </c>
      <c r="C161" s="65">
        <v>2854.23</v>
      </c>
      <c r="D161" s="65">
        <v>10000</v>
      </c>
      <c r="E161" s="65">
        <v>0</v>
      </c>
      <c r="F161" s="120">
        <f t="shared" si="25"/>
        <v>0</v>
      </c>
      <c r="G161" s="120">
        <f t="shared" si="26"/>
        <v>0</v>
      </c>
    </row>
    <row r="162" spans="1:7" ht="45.75" thickBot="1" x14ac:dyDescent="0.3">
      <c r="A162" s="77">
        <v>382</v>
      </c>
      <c r="B162" s="78" t="s">
        <v>262</v>
      </c>
      <c r="C162" s="134">
        <v>30000</v>
      </c>
      <c r="D162" s="134">
        <v>0</v>
      </c>
      <c r="E162" s="134">
        <v>0</v>
      </c>
      <c r="F162" s="79">
        <f t="shared" si="25"/>
        <v>0</v>
      </c>
      <c r="G162" s="79">
        <v>0</v>
      </c>
    </row>
    <row r="163" spans="1:7" ht="45.75" thickBot="1" x14ac:dyDescent="0.3">
      <c r="A163" s="70">
        <v>3821</v>
      </c>
      <c r="B163" s="64" t="s">
        <v>262</v>
      </c>
      <c r="C163" s="65">
        <v>30000</v>
      </c>
      <c r="D163" s="65">
        <v>0</v>
      </c>
      <c r="E163" s="65">
        <v>0</v>
      </c>
      <c r="F163" s="120">
        <f t="shared" si="25"/>
        <v>0</v>
      </c>
      <c r="G163" s="120">
        <v>0</v>
      </c>
    </row>
    <row r="164" spans="1:7" ht="60.75" thickBot="1" x14ac:dyDescent="0.3">
      <c r="A164" s="77">
        <v>383</v>
      </c>
      <c r="B164" s="78" t="s">
        <v>155</v>
      </c>
      <c r="C164" s="134">
        <v>0</v>
      </c>
      <c r="D164" s="134">
        <v>0</v>
      </c>
      <c r="E164" s="134">
        <v>0</v>
      </c>
      <c r="F164" s="79">
        <v>0</v>
      </c>
      <c r="G164" s="79">
        <v>0</v>
      </c>
    </row>
    <row r="165" spans="1:7" ht="60.75" thickBot="1" x14ac:dyDescent="0.3">
      <c r="A165" s="70">
        <v>3831</v>
      </c>
      <c r="B165" s="64" t="s">
        <v>155</v>
      </c>
      <c r="C165" s="65">
        <v>0</v>
      </c>
      <c r="D165" s="65">
        <v>0</v>
      </c>
      <c r="E165" s="131">
        <v>0</v>
      </c>
      <c r="F165" s="120">
        <v>0</v>
      </c>
      <c r="G165" s="120">
        <v>0</v>
      </c>
    </row>
    <row r="166" spans="1:7" ht="45.75" thickBot="1" x14ac:dyDescent="0.3">
      <c r="A166" s="162">
        <v>4</v>
      </c>
      <c r="B166" s="163" t="s">
        <v>112</v>
      </c>
      <c r="C166" s="164">
        <f>C167+C170+C183</f>
        <v>1702450.77</v>
      </c>
      <c r="D166" s="164">
        <f t="shared" ref="D166:E166" si="30">D167+D170+D183</f>
        <v>2458000</v>
      </c>
      <c r="E166" s="164">
        <f t="shared" si="30"/>
        <v>2095652.76</v>
      </c>
      <c r="F166" s="164">
        <f t="shared" si="25"/>
        <v>123.09623261529026</v>
      </c>
      <c r="G166" s="164">
        <f t="shared" si="26"/>
        <v>85.258452400325467</v>
      </c>
    </row>
    <row r="167" spans="1:7" ht="45.75" thickBot="1" x14ac:dyDescent="0.3">
      <c r="A167" s="72">
        <v>41</v>
      </c>
      <c r="B167" s="73" t="s">
        <v>113</v>
      </c>
      <c r="C167" s="74">
        <v>92500</v>
      </c>
      <c r="D167" s="74">
        <v>20000</v>
      </c>
      <c r="E167" s="74">
        <v>18925</v>
      </c>
      <c r="F167" s="74">
        <f t="shared" si="25"/>
        <v>20.45945945945946</v>
      </c>
      <c r="G167" s="74">
        <f t="shared" si="26"/>
        <v>94.625</v>
      </c>
    </row>
    <row r="168" spans="1:7" ht="30.75" thickBot="1" x14ac:dyDescent="0.3">
      <c r="A168" s="77">
        <v>411</v>
      </c>
      <c r="B168" s="78" t="s">
        <v>156</v>
      </c>
      <c r="C168" s="79">
        <v>92500</v>
      </c>
      <c r="D168" s="79">
        <v>20000</v>
      </c>
      <c r="E168" s="79">
        <v>18925</v>
      </c>
      <c r="F168" s="79">
        <f t="shared" si="25"/>
        <v>20.45945945945946</v>
      </c>
      <c r="G168" s="79">
        <f t="shared" si="26"/>
        <v>94.625</v>
      </c>
    </row>
    <row r="169" spans="1:7" ht="30.75" thickBot="1" x14ac:dyDescent="0.3">
      <c r="A169" s="80">
        <v>4111</v>
      </c>
      <c r="B169" s="81" t="s">
        <v>156</v>
      </c>
      <c r="C169" s="84">
        <v>92500</v>
      </c>
      <c r="D169" s="84">
        <v>20000</v>
      </c>
      <c r="E169" s="84">
        <v>18925</v>
      </c>
      <c r="F169" s="120">
        <f t="shared" si="25"/>
        <v>20.45945945945946</v>
      </c>
      <c r="G169" s="120">
        <f t="shared" si="26"/>
        <v>94.625</v>
      </c>
    </row>
    <row r="170" spans="1:7" ht="60.75" thickBot="1" x14ac:dyDescent="0.3">
      <c r="A170" s="72">
        <v>42</v>
      </c>
      <c r="B170" s="73" t="s">
        <v>114</v>
      </c>
      <c r="C170" s="74">
        <f>C171+C175+C179+C181</f>
        <v>1609950.77</v>
      </c>
      <c r="D170" s="74">
        <f t="shared" ref="D170:E170" si="31">D171+D175+D179+D181</f>
        <v>2238000</v>
      </c>
      <c r="E170" s="74">
        <f t="shared" si="31"/>
        <v>2076727.76</v>
      </c>
      <c r="F170" s="74">
        <f t="shared" si="25"/>
        <v>128.99324617236587</v>
      </c>
      <c r="G170" s="74">
        <f t="shared" si="26"/>
        <v>92.793912421805175</v>
      </c>
    </row>
    <row r="171" spans="1:7" ht="30.75" thickBot="1" x14ac:dyDescent="0.3">
      <c r="A171" s="77">
        <v>421</v>
      </c>
      <c r="B171" s="78" t="s">
        <v>115</v>
      </c>
      <c r="C171" s="134">
        <f>SUM(C172:C174)</f>
        <v>820064.96</v>
      </c>
      <c r="D171" s="134">
        <f t="shared" ref="D171:E171" si="32">SUM(D172:D174)</f>
        <v>1641000</v>
      </c>
      <c r="E171" s="134">
        <f t="shared" si="32"/>
        <v>1625956.15</v>
      </c>
      <c r="F171" s="79">
        <f t="shared" si="25"/>
        <v>198.27162838417095</v>
      </c>
      <c r="G171" s="79">
        <f t="shared" si="26"/>
        <v>99.083251066422903</v>
      </c>
    </row>
    <row r="172" spans="1:7" ht="15.75" thickBot="1" x14ac:dyDescent="0.3">
      <c r="A172" s="70">
        <v>4212</v>
      </c>
      <c r="B172" s="64" t="s">
        <v>157</v>
      </c>
      <c r="C172" s="65">
        <v>704244.03</v>
      </c>
      <c r="D172" s="65">
        <v>809000</v>
      </c>
      <c r="E172" s="133">
        <v>715709.78</v>
      </c>
      <c r="F172" s="120">
        <f t="shared" si="25"/>
        <v>101.62809331873216</v>
      </c>
      <c r="G172" s="120">
        <f t="shared" si="26"/>
        <v>88.468452410383193</v>
      </c>
    </row>
    <row r="173" spans="1:7" ht="45.75" thickBot="1" x14ac:dyDescent="0.3">
      <c r="A173" s="70">
        <v>4213</v>
      </c>
      <c r="B173" s="64" t="s">
        <v>158</v>
      </c>
      <c r="C173" s="65">
        <v>1500</v>
      </c>
      <c r="D173" s="65">
        <v>445000</v>
      </c>
      <c r="E173" s="65">
        <v>434975.72</v>
      </c>
      <c r="F173" s="120">
        <f t="shared" si="25"/>
        <v>28998.381333333335</v>
      </c>
      <c r="G173" s="120">
        <f t="shared" si="26"/>
        <v>97.747352808988751</v>
      </c>
    </row>
    <row r="174" spans="1:7" ht="30.75" thickBot="1" x14ac:dyDescent="0.3">
      <c r="A174" s="70">
        <v>4214</v>
      </c>
      <c r="B174" s="64" t="s">
        <v>159</v>
      </c>
      <c r="C174" s="65">
        <v>114320.93</v>
      </c>
      <c r="D174" s="65">
        <v>387000</v>
      </c>
      <c r="E174" s="65">
        <v>475270.65</v>
      </c>
      <c r="F174" s="120">
        <f t="shared" si="25"/>
        <v>415.73371560220869</v>
      </c>
      <c r="G174" s="120">
        <f t="shared" si="26"/>
        <v>122.80895348837211</v>
      </c>
    </row>
    <row r="175" spans="1:7" ht="30.75" thickBot="1" x14ac:dyDescent="0.3">
      <c r="A175" s="77">
        <v>422</v>
      </c>
      <c r="B175" s="78" t="s">
        <v>116</v>
      </c>
      <c r="C175" s="134">
        <f>SUM(C176:C178)</f>
        <v>489385.81</v>
      </c>
      <c r="D175" s="134">
        <f t="shared" ref="D175:E175" si="33">SUM(D176:D178)</f>
        <v>306000</v>
      </c>
      <c r="E175" s="134">
        <f t="shared" si="33"/>
        <v>252146.61000000002</v>
      </c>
      <c r="F175" s="79">
        <f t="shared" si="25"/>
        <v>51.523073380488903</v>
      </c>
      <c r="G175" s="79">
        <f t="shared" si="26"/>
        <v>82.400852941176467</v>
      </c>
    </row>
    <row r="176" spans="1:7" ht="30.75" thickBot="1" x14ac:dyDescent="0.3">
      <c r="A176" s="70">
        <v>4221</v>
      </c>
      <c r="B176" s="64" t="s">
        <v>160</v>
      </c>
      <c r="C176" s="83">
        <v>47584.29</v>
      </c>
      <c r="D176" s="83">
        <v>9000</v>
      </c>
      <c r="E176" s="83">
        <v>5750.6</v>
      </c>
      <c r="F176" s="120">
        <f t="shared" si="25"/>
        <v>12.085081021488394</v>
      </c>
      <c r="G176" s="120">
        <f t="shared" si="26"/>
        <v>63.895555555555561</v>
      </c>
    </row>
    <row r="177" spans="1:7" ht="45.75" thickBot="1" x14ac:dyDescent="0.3">
      <c r="A177" s="70">
        <v>4223</v>
      </c>
      <c r="B177" s="64" t="s">
        <v>166</v>
      </c>
      <c r="C177" s="83">
        <v>0</v>
      </c>
      <c r="D177" s="83">
        <v>0</v>
      </c>
      <c r="E177" s="83">
        <v>0</v>
      </c>
      <c r="F177" s="120">
        <v>0</v>
      </c>
      <c r="G177" s="120">
        <v>0</v>
      </c>
    </row>
    <row r="178" spans="1:7" ht="45.75" thickBot="1" x14ac:dyDescent="0.3">
      <c r="A178" s="70">
        <v>4227</v>
      </c>
      <c r="B178" s="64" t="s">
        <v>161</v>
      </c>
      <c r="C178" s="83">
        <v>441801.52</v>
      </c>
      <c r="D178" s="83">
        <v>297000</v>
      </c>
      <c r="E178" s="83">
        <v>246396.01</v>
      </c>
      <c r="F178" s="120">
        <f t="shared" si="25"/>
        <v>55.770747461439242</v>
      </c>
      <c r="G178" s="120">
        <f t="shared" si="26"/>
        <v>82.961619528619536</v>
      </c>
    </row>
    <row r="179" spans="1:7" ht="30.75" thickBot="1" x14ac:dyDescent="0.3">
      <c r="A179" s="77">
        <v>423</v>
      </c>
      <c r="B179" s="78" t="s">
        <v>117</v>
      </c>
      <c r="C179" s="134">
        <v>232500</v>
      </c>
      <c r="D179" s="134">
        <v>51000</v>
      </c>
      <c r="E179" s="134">
        <v>50625</v>
      </c>
      <c r="F179" s="79">
        <f t="shared" si="25"/>
        <v>21.774193548387096</v>
      </c>
      <c r="G179" s="79">
        <f t="shared" si="26"/>
        <v>99.264705882352942</v>
      </c>
    </row>
    <row r="180" spans="1:7" ht="60.75" thickBot="1" x14ac:dyDescent="0.3">
      <c r="A180" s="70">
        <v>4231</v>
      </c>
      <c r="B180" s="64" t="s">
        <v>162</v>
      </c>
      <c r="C180" s="65">
        <v>232500</v>
      </c>
      <c r="D180" s="65">
        <v>51000</v>
      </c>
      <c r="E180" s="65">
        <v>50625</v>
      </c>
      <c r="F180" s="120">
        <f t="shared" si="25"/>
        <v>21.774193548387096</v>
      </c>
      <c r="G180" s="120">
        <f t="shared" si="26"/>
        <v>99.264705882352942</v>
      </c>
    </row>
    <row r="181" spans="1:7" ht="45.75" thickBot="1" x14ac:dyDescent="0.3">
      <c r="A181" s="77">
        <v>426</v>
      </c>
      <c r="B181" s="78" t="s">
        <v>118</v>
      </c>
      <c r="C181" s="134">
        <v>68000</v>
      </c>
      <c r="D181" s="134">
        <v>240000</v>
      </c>
      <c r="E181" s="134">
        <v>148000</v>
      </c>
      <c r="F181" s="79">
        <f t="shared" si="25"/>
        <v>217.64705882352939</v>
      </c>
      <c r="G181" s="79">
        <f t="shared" si="26"/>
        <v>61.666666666666671</v>
      </c>
    </row>
    <row r="182" spans="1:7" ht="45.75" thickBot="1" x14ac:dyDescent="0.3">
      <c r="A182" s="70">
        <v>4263</v>
      </c>
      <c r="B182" s="64" t="s">
        <v>163</v>
      </c>
      <c r="C182" s="65">
        <v>68000</v>
      </c>
      <c r="D182" s="65">
        <v>240000</v>
      </c>
      <c r="E182" s="65">
        <v>148000</v>
      </c>
      <c r="F182" s="120">
        <f t="shared" si="25"/>
        <v>217.64705882352939</v>
      </c>
      <c r="G182" s="120">
        <f t="shared" si="26"/>
        <v>61.666666666666671</v>
      </c>
    </row>
    <row r="183" spans="1:7" ht="60.75" thickBot="1" x14ac:dyDescent="0.3">
      <c r="A183" s="72">
        <v>45</v>
      </c>
      <c r="B183" s="73" t="s">
        <v>119</v>
      </c>
      <c r="C183" s="74">
        <v>0</v>
      </c>
      <c r="D183" s="74">
        <v>200000</v>
      </c>
      <c r="E183" s="74">
        <v>0</v>
      </c>
      <c r="F183" s="74">
        <v>0</v>
      </c>
      <c r="G183" s="74">
        <f t="shared" si="26"/>
        <v>0</v>
      </c>
    </row>
    <row r="184" spans="1:7" ht="45.75" thickBot="1" x14ac:dyDescent="0.3">
      <c r="A184" s="77">
        <v>451</v>
      </c>
      <c r="B184" s="78" t="s">
        <v>120</v>
      </c>
      <c r="C184" s="134">
        <v>0</v>
      </c>
      <c r="D184" s="134">
        <v>200000</v>
      </c>
      <c r="E184" s="134">
        <v>0</v>
      </c>
      <c r="F184" s="79">
        <v>0</v>
      </c>
      <c r="G184" s="79">
        <f t="shared" si="26"/>
        <v>0</v>
      </c>
    </row>
    <row r="185" spans="1:7" ht="45.75" thickBot="1" x14ac:dyDescent="0.3">
      <c r="A185" s="70">
        <v>4511</v>
      </c>
      <c r="B185" s="64" t="s">
        <v>120</v>
      </c>
      <c r="C185" s="65">
        <v>0</v>
      </c>
      <c r="D185" s="65">
        <v>200000</v>
      </c>
      <c r="E185" s="65">
        <v>0</v>
      </c>
      <c r="F185" s="120">
        <v>0</v>
      </c>
      <c r="G185" s="120">
        <f t="shared" si="26"/>
        <v>0</v>
      </c>
    </row>
    <row r="186" spans="1:7" ht="15.75" thickBot="1" x14ac:dyDescent="0.3">
      <c r="A186" s="71" t="s">
        <v>121</v>
      </c>
      <c r="B186" s="66"/>
      <c r="C186" s="67">
        <f>C166+C103</f>
        <v>7653688.5899999999</v>
      </c>
      <c r="D186" s="67">
        <f t="shared" ref="D186:E186" si="34">D166+D103</f>
        <v>10429856</v>
      </c>
      <c r="E186" s="132">
        <f t="shared" si="34"/>
        <v>9334018.120000001</v>
      </c>
      <c r="F186" s="132">
        <f t="shared" si="25"/>
        <v>121.95450612134195</v>
      </c>
      <c r="G186" s="132">
        <f t="shared" si="26"/>
        <v>89.493259734362596</v>
      </c>
    </row>
    <row r="188" spans="1:7" x14ac:dyDescent="0.25">
      <c r="A188" s="206" t="s">
        <v>312</v>
      </c>
    </row>
    <row r="189" spans="1:7" x14ac:dyDescent="0.25">
      <c r="A189" s="179"/>
      <c r="B189" s="180"/>
      <c r="C189" s="180"/>
      <c r="D189" s="180"/>
    </row>
    <row r="190" spans="1:7" x14ac:dyDescent="0.25">
      <c r="A190" s="181" t="s">
        <v>167</v>
      </c>
      <c r="B190" s="179"/>
      <c r="C190" s="179"/>
      <c r="D190" s="179"/>
      <c r="E190" s="125"/>
      <c r="F190" s="125"/>
      <c r="G190" s="125"/>
    </row>
    <row r="191" spans="1:7" x14ac:dyDescent="0.25">
      <c r="A191" s="182" t="s">
        <v>205</v>
      </c>
      <c r="B191" s="182"/>
      <c r="C191" s="182"/>
      <c r="D191" s="182"/>
      <c r="E191" s="169"/>
      <c r="F191" s="170"/>
      <c r="G191" s="170"/>
    </row>
    <row r="192" spans="1:7" x14ac:dyDescent="0.25">
      <c r="A192" s="182" t="s">
        <v>263</v>
      </c>
      <c r="B192" s="179"/>
      <c r="C192" s="179"/>
      <c r="D192" s="179"/>
      <c r="E192" s="125"/>
      <c r="F192" s="125"/>
      <c r="G192" s="125"/>
    </row>
    <row r="193" spans="1:7" x14ac:dyDescent="0.25">
      <c r="A193" s="88"/>
      <c r="B193"/>
      <c r="C193"/>
      <c r="D193"/>
    </row>
    <row r="194" spans="1:7" x14ac:dyDescent="0.25">
      <c r="A194" s="240" t="s">
        <v>168</v>
      </c>
      <c r="B194" s="240"/>
      <c r="C194" s="240"/>
      <c r="D194" s="240"/>
      <c r="E194" s="240"/>
      <c r="F194" s="240"/>
      <c r="G194" s="240"/>
    </row>
    <row r="195" spans="1:7" x14ac:dyDescent="0.25">
      <c r="A195" s="241" t="s">
        <v>264</v>
      </c>
      <c r="B195" s="241"/>
      <c r="C195" s="241"/>
      <c r="D195" s="241"/>
      <c r="E195" s="241"/>
      <c r="F195" s="241"/>
      <c r="G195" s="241"/>
    </row>
    <row r="196" spans="1:7" x14ac:dyDescent="0.25">
      <c r="A196" s="89"/>
      <c r="B196"/>
      <c r="C196"/>
      <c r="D196"/>
    </row>
    <row r="197" spans="1:7" x14ac:dyDescent="0.25">
      <c r="A197" s="240" t="s">
        <v>169</v>
      </c>
      <c r="B197" s="240"/>
      <c r="C197" s="240"/>
      <c r="D197" s="240"/>
      <c r="E197" s="240"/>
      <c r="F197" s="240"/>
      <c r="G197" s="240"/>
    </row>
    <row r="198" spans="1:7" x14ac:dyDescent="0.25">
      <c r="A198" s="241" t="s">
        <v>170</v>
      </c>
      <c r="B198" s="241"/>
      <c r="C198" s="241"/>
      <c r="D198" s="241"/>
      <c r="E198" s="241"/>
      <c r="F198" s="241"/>
      <c r="G198" s="241"/>
    </row>
    <row r="199" spans="1:7" x14ac:dyDescent="0.25">
      <c r="A199" s="90"/>
      <c r="B199"/>
      <c r="C199"/>
      <c r="D199"/>
    </row>
    <row r="200" spans="1:7" x14ac:dyDescent="0.25">
      <c r="A200" s="239" t="s">
        <v>171</v>
      </c>
      <c r="B200" s="239"/>
      <c r="C200" s="239"/>
      <c r="D200" s="239"/>
      <c r="E200" s="239"/>
      <c r="F200" s="239"/>
      <c r="G200" s="239"/>
    </row>
    <row r="201" spans="1:7" x14ac:dyDescent="0.25">
      <c r="A201" s="226" t="s">
        <v>267</v>
      </c>
      <c r="B201" s="226"/>
      <c r="C201" s="226"/>
      <c r="D201" s="226"/>
      <c r="E201" s="226"/>
      <c r="F201" s="226"/>
      <c r="G201" s="226"/>
    </row>
    <row r="202" spans="1:7" x14ac:dyDescent="0.25">
      <c r="A202" s="226" t="s">
        <v>305</v>
      </c>
      <c r="B202" s="226"/>
      <c r="C202" s="226"/>
      <c r="D202" s="226"/>
      <c r="E202" s="226"/>
      <c r="F202" s="226"/>
    </row>
    <row r="203" spans="1:7" x14ac:dyDescent="0.25">
      <c r="A203" s="251" t="s">
        <v>265</v>
      </c>
      <c r="B203" s="251"/>
      <c r="C203" s="251"/>
      <c r="D203" s="251"/>
      <c r="E203" s="251"/>
      <c r="F203" s="251"/>
      <c r="G203" s="251"/>
    </row>
    <row r="204" spans="1:7" ht="28.5" customHeight="1" x14ac:dyDescent="0.25">
      <c r="A204" s="252" t="s">
        <v>306</v>
      </c>
      <c r="B204" s="252"/>
      <c r="C204" s="252"/>
      <c r="D204" s="252"/>
      <c r="E204" s="252"/>
      <c r="F204" s="252"/>
      <c r="G204" s="252"/>
    </row>
    <row r="205" spans="1:7" x14ac:dyDescent="0.25">
      <c r="A205" s="89"/>
      <c r="B205"/>
      <c r="C205"/>
      <c r="D205"/>
    </row>
    <row r="206" spans="1:7" x14ac:dyDescent="0.25">
      <c r="A206" s="253" t="s">
        <v>172</v>
      </c>
      <c r="B206" s="253"/>
      <c r="C206" s="253"/>
      <c r="D206" s="253"/>
      <c r="E206" s="253"/>
      <c r="F206" s="253"/>
      <c r="G206" s="253"/>
    </row>
    <row r="207" spans="1:7" x14ac:dyDescent="0.25">
      <c r="A207" s="238" t="s">
        <v>266</v>
      </c>
      <c r="B207" s="238"/>
      <c r="C207" s="238"/>
      <c r="D207" s="238"/>
      <c r="E207" s="238"/>
      <c r="F207" s="238"/>
      <c r="G207" s="238"/>
    </row>
    <row r="208" spans="1:7" ht="14.25" customHeight="1" x14ac:dyDescent="0.25">
      <c r="A208" s="248" t="s">
        <v>211</v>
      </c>
      <c r="B208" s="248"/>
      <c r="C208" s="248"/>
      <c r="D208" s="248"/>
      <c r="E208" s="248"/>
      <c r="F208" s="248"/>
      <c r="G208" s="248"/>
    </row>
    <row r="209" spans="1:7" x14ac:dyDescent="0.25">
      <c r="A209" s="91"/>
      <c r="B209"/>
      <c r="C209"/>
      <c r="D209"/>
    </row>
    <row r="210" spans="1:7" ht="15.75" thickBot="1" x14ac:dyDescent="0.3">
      <c r="A210" s="122" t="s">
        <v>173</v>
      </c>
      <c r="B210"/>
      <c r="C210"/>
      <c r="D210"/>
    </row>
    <row r="211" spans="1:7" x14ac:dyDescent="0.25">
      <c r="A211" s="249" t="s">
        <v>174</v>
      </c>
      <c r="B211" s="92" t="s">
        <v>175</v>
      </c>
      <c r="C211" s="92" t="s">
        <v>176</v>
      </c>
      <c r="D211" s="92" t="s">
        <v>177</v>
      </c>
    </row>
    <row r="212" spans="1:7" ht="15.75" thickBot="1" x14ac:dyDescent="0.3">
      <c r="A212" s="250"/>
      <c r="B212" s="93" t="s">
        <v>206</v>
      </c>
      <c r="C212" s="93" t="s">
        <v>206</v>
      </c>
      <c r="D212" s="94"/>
    </row>
    <row r="213" spans="1:7" ht="15.75" thickBot="1" x14ac:dyDescent="0.3">
      <c r="A213" s="95" t="s">
        <v>178</v>
      </c>
      <c r="B213" s="96">
        <v>2255231</v>
      </c>
      <c r="C213" s="96">
        <v>1296334.0900000001</v>
      </c>
      <c r="D213" s="113">
        <f>C213/B213</f>
        <v>0.57481211015634326</v>
      </c>
    </row>
    <row r="214" spans="1:7" ht="15.75" thickBot="1" x14ac:dyDescent="0.3">
      <c r="A214" s="95" t="s">
        <v>179</v>
      </c>
      <c r="B214" s="96">
        <v>6290500</v>
      </c>
      <c r="C214" s="96">
        <v>5287617.25</v>
      </c>
      <c r="D214" s="113">
        <f t="shared" ref="D214:D218" si="35">C214/B214</f>
        <v>0.84057185438359427</v>
      </c>
    </row>
    <row r="215" spans="1:7" ht="15.75" thickBot="1" x14ac:dyDescent="0.3">
      <c r="A215" s="95" t="s">
        <v>180</v>
      </c>
      <c r="B215" s="96">
        <v>670000</v>
      </c>
      <c r="C215" s="96">
        <v>631325.19999999995</v>
      </c>
      <c r="D215" s="113">
        <f t="shared" si="35"/>
        <v>0.94227641791044769</v>
      </c>
    </row>
    <row r="216" spans="1:7" ht="26.25" thickBot="1" x14ac:dyDescent="0.3">
      <c r="A216" s="98" t="s">
        <v>181</v>
      </c>
      <c r="B216" s="96">
        <v>566000</v>
      </c>
      <c r="C216" s="96">
        <v>368904.08</v>
      </c>
      <c r="D216" s="113">
        <f t="shared" si="35"/>
        <v>0.6517739929328622</v>
      </c>
    </row>
    <row r="217" spans="1:7" ht="15.75" thickBot="1" x14ac:dyDescent="0.3">
      <c r="A217" s="98" t="s">
        <v>182</v>
      </c>
      <c r="B217" s="99">
        <v>1500</v>
      </c>
      <c r="C217" s="100">
        <v>0</v>
      </c>
      <c r="D217" s="113">
        <f t="shared" si="35"/>
        <v>0</v>
      </c>
    </row>
    <row r="218" spans="1:7" ht="15.75" thickBot="1" x14ac:dyDescent="0.3">
      <c r="A218" s="101" t="s">
        <v>183</v>
      </c>
      <c r="B218" s="102">
        <f>SUM(B213:B217)</f>
        <v>9783231</v>
      </c>
      <c r="C218" s="102">
        <f>SUM(C213:C217)</f>
        <v>7584180.6200000001</v>
      </c>
      <c r="D218" s="113">
        <f t="shared" si="35"/>
        <v>0.77522248222494183</v>
      </c>
    </row>
    <row r="219" spans="1:7" x14ac:dyDescent="0.25">
      <c r="B219"/>
      <c r="C219"/>
      <c r="D219"/>
    </row>
    <row r="220" spans="1:7" x14ac:dyDescent="0.25">
      <c r="A220" s="226" t="s">
        <v>268</v>
      </c>
      <c r="B220" s="226"/>
      <c r="C220" s="226"/>
      <c r="D220" s="226"/>
      <c r="E220" s="226"/>
      <c r="F220" s="226"/>
      <c r="G220" s="226"/>
    </row>
    <row r="221" spans="1:7" ht="39" customHeight="1" x14ac:dyDescent="0.25">
      <c r="A221" s="223" t="s">
        <v>269</v>
      </c>
      <c r="B221" s="223"/>
      <c r="C221" s="223"/>
      <c r="D221" s="223"/>
      <c r="E221" s="223"/>
      <c r="F221" s="223"/>
      <c r="G221" s="223"/>
    </row>
    <row r="222" spans="1:7" ht="27.75" customHeight="1" x14ac:dyDescent="0.25">
      <c r="A222" s="223" t="s">
        <v>270</v>
      </c>
      <c r="B222" s="223"/>
      <c r="C222" s="223"/>
      <c r="D222" s="223"/>
      <c r="E222" s="223"/>
      <c r="F222" s="223"/>
      <c r="G222" s="223"/>
    </row>
    <row r="223" spans="1:7" ht="27" customHeight="1" x14ac:dyDescent="0.25">
      <c r="A223" s="223" t="s">
        <v>271</v>
      </c>
      <c r="B223" s="223"/>
      <c r="C223" s="223"/>
      <c r="D223" s="223"/>
      <c r="E223" s="223"/>
      <c r="F223" s="223"/>
      <c r="G223" s="223"/>
    </row>
    <row r="224" spans="1:7" x14ac:dyDescent="0.25">
      <c r="A224" s="89"/>
      <c r="B224"/>
      <c r="C224"/>
      <c r="D224"/>
    </row>
    <row r="225" spans="1:7" ht="15.75" thickBot="1" x14ac:dyDescent="0.3">
      <c r="A225" s="122" t="s">
        <v>184</v>
      </c>
      <c r="B225"/>
      <c r="C225"/>
      <c r="D225"/>
    </row>
    <row r="226" spans="1:7" x14ac:dyDescent="0.25">
      <c r="A226" s="244" t="s">
        <v>48</v>
      </c>
      <c r="B226" s="92" t="s">
        <v>175</v>
      </c>
      <c r="C226" s="92" t="s">
        <v>176</v>
      </c>
      <c r="D226" s="242" t="s">
        <v>208</v>
      </c>
    </row>
    <row r="227" spans="1:7" ht="15.75" thickBot="1" x14ac:dyDescent="0.3">
      <c r="A227" s="245"/>
      <c r="B227" s="93" t="s">
        <v>206</v>
      </c>
      <c r="C227" s="93" t="s">
        <v>206</v>
      </c>
      <c r="D227" s="243"/>
    </row>
    <row r="228" spans="1:7" ht="15.75" thickBot="1" x14ac:dyDescent="0.3">
      <c r="A228" s="95" t="s">
        <v>185</v>
      </c>
      <c r="B228" s="96">
        <v>1210000</v>
      </c>
      <c r="C228" s="96">
        <v>1209421.99</v>
      </c>
      <c r="D228" s="97">
        <f>C228/B228</f>
        <v>0.99952230578512391</v>
      </c>
    </row>
    <row r="229" spans="1:7" ht="15.75" thickBot="1" x14ac:dyDescent="0.3">
      <c r="A229" s="101" t="s">
        <v>186</v>
      </c>
      <c r="B229" s="103">
        <v>1210000</v>
      </c>
      <c r="C229" s="103">
        <v>1209421.99</v>
      </c>
      <c r="D229" s="97">
        <f>C229/B229</f>
        <v>0.99952230578512391</v>
      </c>
    </row>
    <row r="230" spans="1:7" x14ac:dyDescent="0.25">
      <c r="A230" s="89"/>
      <c r="B230"/>
      <c r="C230"/>
      <c r="D230"/>
    </row>
    <row r="231" spans="1:7" ht="27.75" customHeight="1" x14ac:dyDescent="0.25">
      <c r="A231" s="223" t="s">
        <v>272</v>
      </c>
      <c r="B231" s="223"/>
      <c r="C231" s="223"/>
      <c r="D231" s="223"/>
      <c r="E231" s="223"/>
      <c r="F231" s="223"/>
      <c r="G231" s="223"/>
    </row>
    <row r="232" spans="1:7" x14ac:dyDescent="0.25">
      <c r="A232" s="89"/>
      <c r="B232"/>
      <c r="C232"/>
      <c r="D232"/>
    </row>
    <row r="233" spans="1:7" x14ac:dyDescent="0.25">
      <c r="A233" s="239" t="s">
        <v>187</v>
      </c>
      <c r="B233" s="239"/>
      <c r="C233" s="239"/>
      <c r="D233" s="239"/>
      <c r="E233" s="239"/>
      <c r="F233" s="239"/>
      <c r="G233" s="239"/>
    </row>
    <row r="234" spans="1:7" x14ac:dyDescent="0.25">
      <c r="A234" s="238" t="s">
        <v>307</v>
      </c>
      <c r="B234" s="238"/>
      <c r="C234" s="238"/>
      <c r="D234" s="238"/>
      <c r="E234" s="238"/>
      <c r="F234" s="238"/>
      <c r="G234" s="238"/>
    </row>
    <row r="235" spans="1:7" x14ac:dyDescent="0.25">
      <c r="A235" s="89"/>
      <c r="B235"/>
      <c r="C235"/>
      <c r="D235"/>
    </row>
    <row r="236" spans="1:7" ht="17.25" customHeight="1" x14ac:dyDescent="0.25">
      <c r="A236" s="89" t="s">
        <v>188</v>
      </c>
      <c r="B236"/>
      <c r="C236"/>
      <c r="D236"/>
    </row>
    <row r="237" spans="1:7" x14ac:dyDescent="0.25">
      <c r="A237" s="104" t="s">
        <v>189</v>
      </c>
      <c r="B237"/>
      <c r="C237"/>
      <c r="D237"/>
    </row>
    <row r="238" spans="1:7" x14ac:dyDescent="0.25">
      <c r="A238" s="104" t="s">
        <v>190</v>
      </c>
      <c r="B238"/>
      <c r="C238"/>
      <c r="D238"/>
    </row>
    <row r="239" spans="1:7" x14ac:dyDescent="0.25">
      <c r="A239" s="105"/>
      <c r="B239"/>
      <c r="C239"/>
      <c r="D239"/>
    </row>
    <row r="240" spans="1:7" ht="15.75" thickBot="1" x14ac:dyDescent="0.3">
      <c r="A240" s="122" t="s">
        <v>11</v>
      </c>
      <c r="B240"/>
      <c r="C240"/>
      <c r="D240"/>
    </row>
    <row r="241" spans="1:7" x14ac:dyDescent="0.25">
      <c r="A241" s="236" t="s">
        <v>11</v>
      </c>
      <c r="B241" s="92" t="s">
        <v>175</v>
      </c>
      <c r="C241" s="92" t="s">
        <v>176</v>
      </c>
      <c r="D241" s="92" t="s">
        <v>177</v>
      </c>
    </row>
    <row r="242" spans="1:7" ht="26.25" thickBot="1" x14ac:dyDescent="0.3">
      <c r="A242" s="237"/>
      <c r="B242" s="93" t="s">
        <v>206</v>
      </c>
      <c r="C242" s="93" t="s">
        <v>207</v>
      </c>
      <c r="D242" s="94"/>
    </row>
    <row r="243" spans="1:7" ht="15.75" thickBot="1" x14ac:dyDescent="0.3">
      <c r="A243" s="95" t="s">
        <v>191</v>
      </c>
      <c r="B243" s="96">
        <v>3097800</v>
      </c>
      <c r="C243" s="96">
        <v>2949498.98</v>
      </c>
      <c r="D243" s="97">
        <f>C243/B243</f>
        <v>0.95212698689392472</v>
      </c>
    </row>
    <row r="244" spans="1:7" ht="15.75" thickBot="1" x14ac:dyDescent="0.3">
      <c r="A244" s="95" t="s">
        <v>192</v>
      </c>
      <c r="B244" s="96">
        <v>2776600</v>
      </c>
      <c r="C244" s="96">
        <v>2376003.09</v>
      </c>
      <c r="D244" s="97">
        <f t="shared" ref="D244:D250" si="36">C244/B244</f>
        <v>0.85572393935028446</v>
      </c>
    </row>
    <row r="245" spans="1:7" ht="15.75" thickBot="1" x14ac:dyDescent="0.3">
      <c r="A245" s="95" t="s">
        <v>193</v>
      </c>
      <c r="B245" s="96">
        <v>52000</v>
      </c>
      <c r="C245" s="96">
        <v>44191.3</v>
      </c>
      <c r="D245" s="97">
        <f t="shared" si="36"/>
        <v>0.84983269230769232</v>
      </c>
    </row>
    <row r="246" spans="1:7" ht="15.75" thickBot="1" x14ac:dyDescent="0.3">
      <c r="A246" s="95" t="s">
        <v>209</v>
      </c>
      <c r="B246" s="96">
        <v>12000</v>
      </c>
      <c r="C246" s="96">
        <v>12000</v>
      </c>
      <c r="D246" s="97">
        <f t="shared" si="36"/>
        <v>1</v>
      </c>
    </row>
    <row r="247" spans="1:7" ht="18" customHeight="1" thickBot="1" x14ac:dyDescent="0.3">
      <c r="A247" s="130" t="s">
        <v>194</v>
      </c>
      <c r="B247" s="96">
        <v>960000</v>
      </c>
      <c r="C247" s="96">
        <v>913858.04</v>
      </c>
      <c r="D247" s="97">
        <f t="shared" si="36"/>
        <v>0.95193545833333337</v>
      </c>
    </row>
    <row r="248" spans="1:7" ht="15.75" thickBot="1" x14ac:dyDescent="0.3">
      <c r="A248" s="98" t="s">
        <v>195</v>
      </c>
      <c r="B248" s="96">
        <v>313000</v>
      </c>
      <c r="C248" s="96">
        <v>277606.19</v>
      </c>
      <c r="D248" s="97">
        <f t="shared" si="36"/>
        <v>0.88692073482428113</v>
      </c>
    </row>
    <row r="249" spans="1:7" ht="15.75" thickBot="1" x14ac:dyDescent="0.3">
      <c r="A249" s="98" t="s">
        <v>196</v>
      </c>
      <c r="B249" s="96">
        <v>760456</v>
      </c>
      <c r="C249" s="96">
        <v>665207.76</v>
      </c>
      <c r="D249" s="97">
        <f t="shared" si="36"/>
        <v>0.87474851930946695</v>
      </c>
    </row>
    <row r="250" spans="1:7" ht="15.75" thickBot="1" x14ac:dyDescent="0.3">
      <c r="A250" s="101" t="s">
        <v>197</v>
      </c>
      <c r="B250" s="103">
        <f>SUM(B243:B249)</f>
        <v>7971856</v>
      </c>
      <c r="C250" s="103">
        <f>SUM(C243:C249)</f>
        <v>7238365.3600000003</v>
      </c>
      <c r="D250" s="97">
        <f t="shared" si="36"/>
        <v>0.9079899787452258</v>
      </c>
    </row>
    <row r="251" spans="1:7" x14ac:dyDescent="0.25">
      <c r="A251" s="89"/>
      <c r="B251"/>
      <c r="C251"/>
      <c r="D251"/>
    </row>
    <row r="252" spans="1:7" ht="36.75" customHeight="1" x14ac:dyDescent="0.25">
      <c r="A252" s="223" t="s">
        <v>273</v>
      </c>
      <c r="B252" s="223"/>
      <c r="C252" s="223"/>
      <c r="D252" s="223"/>
      <c r="E252" s="223"/>
      <c r="F252" s="223"/>
      <c r="G252" s="223"/>
    </row>
    <row r="253" spans="1:7" ht="30.75" customHeight="1" x14ac:dyDescent="0.25">
      <c r="A253" s="223" t="s">
        <v>274</v>
      </c>
      <c r="B253" s="223"/>
      <c r="C253" s="223"/>
      <c r="D253" s="223"/>
      <c r="E253" s="223"/>
      <c r="F253" s="223"/>
      <c r="G253" s="223"/>
    </row>
    <row r="254" spans="1:7" ht="24" customHeight="1" x14ac:dyDescent="0.25">
      <c r="A254" s="223" t="s">
        <v>275</v>
      </c>
      <c r="B254" s="223"/>
      <c r="C254" s="223"/>
      <c r="D254" s="223"/>
      <c r="E254" s="223"/>
      <c r="F254" s="223"/>
      <c r="G254" s="223"/>
    </row>
    <row r="255" spans="1:7" ht="24.75" customHeight="1" x14ac:dyDescent="0.25">
      <c r="A255" s="223" t="s">
        <v>301</v>
      </c>
      <c r="B255" s="223"/>
      <c r="C255" s="223"/>
      <c r="D255" s="223"/>
      <c r="E255" s="223"/>
      <c r="F255" s="223"/>
      <c r="G255" s="223"/>
    </row>
    <row r="256" spans="1:7" ht="43.5" customHeight="1" x14ac:dyDescent="0.25">
      <c r="A256" s="223" t="s">
        <v>276</v>
      </c>
      <c r="B256" s="223"/>
      <c r="C256" s="223"/>
      <c r="D256" s="223"/>
      <c r="E256" s="223"/>
      <c r="F256" s="223"/>
      <c r="G256" s="223"/>
    </row>
    <row r="257" spans="1:8" ht="29.25" customHeight="1" x14ac:dyDescent="0.25">
      <c r="A257" s="223" t="s">
        <v>308</v>
      </c>
      <c r="B257" s="223"/>
      <c r="C257" s="223"/>
      <c r="D257" s="223"/>
      <c r="E257" s="223"/>
      <c r="F257" s="223"/>
      <c r="G257" s="223"/>
    </row>
    <row r="258" spans="1:8" x14ac:dyDescent="0.25">
      <c r="A258" s="89"/>
      <c r="B258"/>
      <c r="C258"/>
      <c r="D258"/>
    </row>
    <row r="259" spans="1:8" x14ac:dyDescent="0.25">
      <c r="A259" s="122" t="s">
        <v>12</v>
      </c>
      <c r="B259"/>
      <c r="C259"/>
      <c r="D259"/>
    </row>
    <row r="260" spans="1:8" x14ac:dyDescent="0.25">
      <c r="A260" s="106"/>
      <c r="B260" s="92" t="s">
        <v>175</v>
      </c>
      <c r="C260" s="92" t="s">
        <v>176</v>
      </c>
      <c r="D260" s="92" t="s">
        <v>177</v>
      </c>
    </row>
    <row r="261" spans="1:8" ht="25.5" x14ac:dyDescent="0.25">
      <c r="A261" s="107" t="s">
        <v>12</v>
      </c>
      <c r="B261" s="109" t="s">
        <v>206</v>
      </c>
      <c r="C261" s="109" t="s">
        <v>207</v>
      </c>
      <c r="D261" s="111"/>
    </row>
    <row r="262" spans="1:8" ht="15.75" thickBot="1" x14ac:dyDescent="0.3">
      <c r="A262" s="108"/>
      <c r="B262" s="110"/>
      <c r="C262" s="110"/>
      <c r="D262" s="110"/>
    </row>
    <row r="263" spans="1:8" ht="26.25" thickBot="1" x14ac:dyDescent="0.3">
      <c r="A263" s="98" t="s">
        <v>198</v>
      </c>
      <c r="B263" s="96">
        <v>20000</v>
      </c>
      <c r="C263" s="96">
        <v>18925</v>
      </c>
      <c r="D263" s="97">
        <f>C263/B263</f>
        <v>0.94625000000000004</v>
      </c>
    </row>
    <row r="264" spans="1:8" ht="26.25" thickBot="1" x14ac:dyDescent="0.3">
      <c r="A264" s="95" t="s">
        <v>199</v>
      </c>
      <c r="B264" s="96">
        <v>2238000</v>
      </c>
      <c r="C264" s="96">
        <v>2076727.76</v>
      </c>
      <c r="D264" s="97">
        <f>C264/B264</f>
        <v>0.9279391242180518</v>
      </c>
    </row>
    <row r="265" spans="1:8" ht="26.25" thickBot="1" x14ac:dyDescent="0.3">
      <c r="A265" s="95" t="s">
        <v>200</v>
      </c>
      <c r="B265" s="96">
        <v>200000</v>
      </c>
      <c r="C265" s="96">
        <v>0</v>
      </c>
      <c r="D265" s="97">
        <f>C265/B265</f>
        <v>0</v>
      </c>
    </row>
    <row r="266" spans="1:8" ht="15.75" thickBot="1" x14ac:dyDescent="0.3">
      <c r="A266" s="101" t="s">
        <v>201</v>
      </c>
      <c r="B266" s="103">
        <f>SUM(B263:B265)</f>
        <v>2458000</v>
      </c>
      <c r="C266" s="103">
        <f>SUM(C263:C265)</f>
        <v>2095652.76</v>
      </c>
      <c r="D266" s="97">
        <f>C266/B266</f>
        <v>0.85258452400325468</v>
      </c>
    </row>
    <row r="267" spans="1:8" ht="30" customHeight="1" x14ac:dyDescent="0.25">
      <c r="A267" s="224" t="s">
        <v>277</v>
      </c>
      <c r="B267" s="224"/>
      <c r="C267" s="224"/>
      <c r="D267" s="224"/>
      <c r="E267" s="224"/>
      <c r="F267" s="224"/>
      <c r="G267" s="224"/>
    </row>
    <row r="268" spans="1:8" ht="48.75" customHeight="1" x14ac:dyDescent="0.25">
      <c r="A268" s="224" t="s">
        <v>302</v>
      </c>
      <c r="B268" s="224"/>
      <c r="C268" s="224"/>
      <c r="D268" s="224"/>
      <c r="E268" s="224"/>
      <c r="F268" s="224"/>
      <c r="G268" s="224"/>
    </row>
    <row r="269" spans="1:8" x14ac:dyDescent="0.25">
      <c r="A269" s="112"/>
      <c r="B269"/>
      <c r="C269"/>
      <c r="D269"/>
    </row>
    <row r="270" spans="1:8" x14ac:dyDescent="0.25">
      <c r="A270" s="220" t="s">
        <v>202</v>
      </c>
      <c r="B270" s="220"/>
      <c r="C270" s="220"/>
      <c r="D270" s="220"/>
      <c r="E270" s="220"/>
      <c r="F270" s="220"/>
      <c r="G270" s="220"/>
      <c r="H270" s="220"/>
    </row>
    <row r="271" spans="1:8" ht="18" customHeight="1" x14ac:dyDescent="0.25">
      <c r="A271" s="219" t="s">
        <v>297</v>
      </c>
      <c r="B271" s="219"/>
      <c r="C271" s="219"/>
      <c r="D271" s="219"/>
      <c r="E271" s="219"/>
      <c r="F271" s="219"/>
      <c r="G271" s="219"/>
    </row>
    <row r="272" spans="1:8" x14ac:dyDescent="0.25">
      <c r="A272" s="123"/>
      <c r="B272" s="124"/>
      <c r="C272" s="124"/>
      <c r="D272" s="124"/>
      <c r="E272" s="125"/>
      <c r="F272" s="125"/>
      <c r="G272" s="125"/>
    </row>
    <row r="273" spans="1:7" ht="16.5" customHeight="1" x14ac:dyDescent="0.25">
      <c r="A273" s="217" t="s">
        <v>294</v>
      </c>
      <c r="B273" s="217"/>
      <c r="C273" s="217"/>
      <c r="D273" s="217"/>
      <c r="E273" s="217"/>
      <c r="F273" s="217"/>
      <c r="G273" s="217"/>
    </row>
    <row r="274" spans="1:7" s="140" customFormat="1" x14ac:dyDescent="0.25">
      <c r="A274" s="216" t="s">
        <v>285</v>
      </c>
      <c r="B274" s="216"/>
      <c r="C274" s="216"/>
      <c r="D274" s="216"/>
      <c r="E274" s="216"/>
      <c r="F274" s="216"/>
      <c r="G274" s="216"/>
    </row>
    <row r="275" spans="1:7" s="140" customFormat="1" x14ac:dyDescent="0.25">
      <c r="A275" s="216" t="s">
        <v>286</v>
      </c>
      <c r="B275" s="216"/>
      <c r="C275" s="216"/>
      <c r="D275" s="216"/>
      <c r="E275" s="216"/>
      <c r="F275" s="216"/>
      <c r="G275" s="216"/>
    </row>
    <row r="276" spans="1:7" s="140" customFormat="1" x14ac:dyDescent="0.25">
      <c r="A276" s="216" t="s">
        <v>287</v>
      </c>
      <c r="B276" s="216"/>
      <c r="C276" s="216"/>
      <c r="D276" s="216"/>
      <c r="E276" s="216"/>
      <c r="F276" s="216"/>
      <c r="G276" s="216"/>
    </row>
    <row r="277" spans="1:7" s="140" customFormat="1" x14ac:dyDescent="0.25">
      <c r="A277" s="183"/>
      <c r="B277" s="171"/>
      <c r="C277" s="171"/>
      <c r="D277" s="171"/>
      <c r="E277" s="171"/>
      <c r="F277" s="171"/>
      <c r="G277" s="171"/>
    </row>
    <row r="278" spans="1:7" s="140" customFormat="1" x14ac:dyDescent="0.25">
      <c r="A278" s="217" t="s">
        <v>295</v>
      </c>
      <c r="B278" s="217"/>
      <c r="C278" s="217"/>
      <c r="D278" s="217"/>
      <c r="E278" s="217"/>
      <c r="F278" s="217"/>
      <c r="G278" s="217"/>
    </row>
    <row r="279" spans="1:7" s="141" customFormat="1" x14ac:dyDescent="0.25">
      <c r="A279" s="216" t="s">
        <v>288</v>
      </c>
      <c r="B279" s="216"/>
      <c r="C279" s="216"/>
      <c r="D279" s="216"/>
      <c r="E279" s="216"/>
      <c r="F279" s="216"/>
      <c r="G279" s="216"/>
    </row>
    <row r="280" spans="1:7" s="140" customFormat="1" x14ac:dyDescent="0.25">
      <c r="A280" s="216" t="s">
        <v>289</v>
      </c>
      <c r="B280" s="216"/>
      <c r="C280" s="216"/>
      <c r="D280" s="216"/>
      <c r="E280" s="216"/>
      <c r="F280" s="216"/>
      <c r="G280" s="216"/>
    </row>
    <row r="281" spans="1:7" x14ac:dyDescent="0.25">
      <c r="A281" s="218" t="s">
        <v>296</v>
      </c>
      <c r="B281" s="218"/>
      <c r="C281" s="218"/>
      <c r="D281" s="218"/>
      <c r="E281" s="218"/>
      <c r="F281" s="218"/>
      <c r="G281" s="218"/>
    </row>
    <row r="282" spans="1:7" s="140" customFormat="1" x14ac:dyDescent="0.25">
      <c r="A282" s="216" t="s">
        <v>290</v>
      </c>
      <c r="B282" s="216"/>
      <c r="C282" s="216"/>
      <c r="D282" s="216"/>
      <c r="E282" s="216"/>
      <c r="F282" s="216"/>
      <c r="G282" s="216"/>
    </row>
    <row r="283" spans="1:7" s="140" customFormat="1" x14ac:dyDescent="0.25">
      <c r="A283" s="216" t="s">
        <v>212</v>
      </c>
      <c r="B283" s="216"/>
      <c r="C283" s="216"/>
      <c r="D283" s="216"/>
      <c r="E283" s="216"/>
      <c r="F283" s="216"/>
      <c r="G283" s="216"/>
    </row>
    <row r="284" spans="1:7" s="140" customFormat="1" x14ac:dyDescent="0.25">
      <c r="A284" s="216" t="s">
        <v>291</v>
      </c>
      <c r="B284" s="216"/>
      <c r="C284" s="216"/>
      <c r="D284" s="216"/>
      <c r="E284" s="216"/>
      <c r="F284" s="216"/>
      <c r="G284" s="216"/>
    </row>
    <row r="285" spans="1:7" s="140" customFormat="1" ht="30" customHeight="1" x14ac:dyDescent="0.25">
      <c r="A285" s="222" t="s">
        <v>292</v>
      </c>
      <c r="B285" s="222"/>
      <c r="C285" s="222"/>
      <c r="D285" s="222"/>
      <c r="E285" s="222"/>
      <c r="F285" s="222"/>
      <c r="G285" s="222"/>
    </row>
    <row r="286" spans="1:7" ht="34.5" customHeight="1" x14ac:dyDescent="0.25">
      <c r="A286" s="215" t="s">
        <v>210</v>
      </c>
      <c r="B286" s="215"/>
      <c r="C286" s="215"/>
      <c r="D286" s="215"/>
      <c r="E286" s="215"/>
      <c r="F286" s="215"/>
      <c r="G286" s="215"/>
    </row>
    <row r="287" spans="1:7" ht="34.5" customHeight="1" x14ac:dyDescent="0.25">
      <c r="A287" s="185"/>
      <c r="B287" s="185"/>
      <c r="C287" s="185"/>
      <c r="D287" s="185"/>
      <c r="E287" s="185"/>
      <c r="F287" s="185"/>
      <c r="G287" s="185"/>
    </row>
    <row r="288" spans="1:7" x14ac:dyDescent="0.25">
      <c r="A288" s="123"/>
      <c r="B288" s="124"/>
      <c r="C288" s="124"/>
      <c r="D288" s="124"/>
      <c r="E288" s="125"/>
      <c r="F288" s="125"/>
      <c r="G288" s="125"/>
    </row>
    <row r="289" spans="1:7" x14ac:dyDescent="0.25">
      <c r="A289" s="184" t="s">
        <v>203</v>
      </c>
      <c r="B289" s="124"/>
      <c r="C289" s="124"/>
      <c r="D289" s="124"/>
      <c r="E289" s="125"/>
      <c r="F289" s="125"/>
      <c r="G289" s="125"/>
    </row>
    <row r="290" spans="1:7" ht="39.75" customHeight="1" x14ac:dyDescent="0.25">
      <c r="A290" s="215" t="s">
        <v>293</v>
      </c>
      <c r="B290" s="215"/>
      <c r="C290" s="215"/>
      <c r="D290" s="215"/>
      <c r="E290" s="215"/>
      <c r="F290" s="215"/>
      <c r="G290" s="215"/>
    </row>
    <row r="291" spans="1:7" ht="63.75" customHeight="1" x14ac:dyDescent="0.25">
      <c r="A291" s="215" t="s">
        <v>298</v>
      </c>
      <c r="B291" s="215"/>
      <c r="C291" s="215"/>
      <c r="D291" s="215"/>
      <c r="E291" s="215"/>
      <c r="F291" s="215"/>
      <c r="G291" s="215"/>
    </row>
    <row r="292" spans="1:7" ht="18" customHeight="1" x14ac:dyDescent="0.25">
      <c r="A292" s="126"/>
      <c r="B292" s="126"/>
      <c r="C292" s="126"/>
      <c r="D292" s="126"/>
      <c r="E292" s="126"/>
      <c r="F292" s="126"/>
      <c r="G292" s="126"/>
    </row>
    <row r="293" spans="1:7" x14ac:dyDescent="0.25">
      <c r="A293" s="184" t="s">
        <v>204</v>
      </c>
      <c r="B293" s="179"/>
      <c r="C293" s="179"/>
      <c r="D293" s="179"/>
      <c r="E293" s="180"/>
      <c r="F293" s="180"/>
      <c r="G293" s="180"/>
    </row>
    <row r="294" spans="1:7" x14ac:dyDescent="0.25">
      <c r="A294" s="221" t="s">
        <v>299</v>
      </c>
      <c r="B294" s="221"/>
      <c r="C294" s="221"/>
      <c r="D294" s="221"/>
      <c r="E294" s="221"/>
      <c r="F294" s="221"/>
      <c r="G294" s="221"/>
    </row>
    <row r="295" spans="1:7" x14ac:dyDescent="0.25">
      <c r="A295" s="221" t="s">
        <v>310</v>
      </c>
      <c r="B295" s="221"/>
      <c r="C295" s="221"/>
      <c r="D295" s="221"/>
      <c r="E295" s="221"/>
      <c r="F295" s="221"/>
      <c r="G295" s="221"/>
    </row>
    <row r="296" spans="1:7" ht="19.5" customHeight="1" x14ac:dyDescent="0.25">
      <c r="A296" s="221" t="s">
        <v>300</v>
      </c>
      <c r="B296" s="221"/>
      <c r="C296" s="221"/>
      <c r="D296" s="221"/>
      <c r="E296" s="221"/>
      <c r="F296" s="221"/>
      <c r="G296" s="221"/>
    </row>
    <row r="297" spans="1:7" ht="30" customHeight="1" x14ac:dyDescent="0.25">
      <c r="A297" s="215" t="s">
        <v>309</v>
      </c>
      <c r="B297" s="215"/>
      <c r="C297" s="215"/>
      <c r="D297" s="215"/>
      <c r="E297" s="215"/>
      <c r="F297" s="215"/>
      <c r="G297" s="215"/>
    </row>
    <row r="298" spans="1:7" x14ac:dyDescent="0.25">
      <c r="A298" s="90"/>
      <c r="B298"/>
      <c r="C298"/>
      <c r="D298"/>
    </row>
    <row r="299" spans="1:7" x14ac:dyDescent="0.25">
      <c r="A299" s="246" t="s">
        <v>278</v>
      </c>
      <c r="B299" s="246"/>
      <c r="C299" s="246"/>
      <c r="D299" s="246"/>
      <c r="E299" s="246"/>
      <c r="F299" s="246"/>
      <c r="G299" s="246"/>
    </row>
    <row r="300" spans="1:7" x14ac:dyDescent="0.25">
      <c r="A300" s="145"/>
      <c r="B300" s="145"/>
      <c r="C300" s="145"/>
      <c r="D300" s="145"/>
      <c r="E300" s="145"/>
      <c r="F300" s="145"/>
      <c r="G300" s="145"/>
    </row>
    <row r="301" spans="1:7" s="144" customFormat="1" ht="26.25" customHeight="1" x14ac:dyDescent="0.25">
      <c r="A301" s="215" t="s">
        <v>279</v>
      </c>
      <c r="B301" s="215"/>
      <c r="C301" s="215"/>
      <c r="D301" s="215"/>
      <c r="E301" s="215"/>
      <c r="F301" s="215"/>
      <c r="G301" s="215"/>
    </row>
    <row r="302" spans="1:7" x14ac:dyDescent="0.25">
      <c r="A302" s="145"/>
      <c r="B302" s="145"/>
      <c r="C302" s="145"/>
      <c r="D302" s="145"/>
      <c r="E302" s="145"/>
      <c r="F302" s="145"/>
      <c r="G302" s="145"/>
    </row>
    <row r="303" spans="1:7" x14ac:dyDescent="0.25">
      <c r="A303" s="146" t="s">
        <v>221</v>
      </c>
      <c r="B303" s="146" t="s">
        <v>222</v>
      </c>
      <c r="C303" s="146" t="s">
        <v>223</v>
      </c>
      <c r="D303" s="147" t="s">
        <v>8</v>
      </c>
      <c r="E303" s="173"/>
      <c r="F303" s="173"/>
      <c r="G303" s="145"/>
    </row>
    <row r="304" spans="1:7" x14ac:dyDescent="0.25">
      <c r="A304" s="148" t="s">
        <v>220</v>
      </c>
      <c r="B304" s="149">
        <v>42149</v>
      </c>
      <c r="C304" s="150">
        <v>130000</v>
      </c>
      <c r="D304" s="178">
        <v>126062.5</v>
      </c>
      <c r="E304" s="172"/>
      <c r="F304" s="172"/>
      <c r="G304" s="145"/>
    </row>
    <row r="305" spans="1:7" x14ac:dyDescent="0.25">
      <c r="A305" s="151" t="s">
        <v>224</v>
      </c>
      <c r="B305" s="149">
        <v>421405</v>
      </c>
      <c r="C305" s="150">
        <v>0</v>
      </c>
      <c r="D305" s="178">
        <v>0</v>
      </c>
      <c r="E305" s="172"/>
      <c r="F305" s="172"/>
      <c r="G305" s="145"/>
    </row>
    <row r="306" spans="1:7" x14ac:dyDescent="0.25">
      <c r="A306" s="148" t="s">
        <v>225</v>
      </c>
      <c r="B306" s="149">
        <v>421147</v>
      </c>
      <c r="C306" s="150">
        <v>15000</v>
      </c>
      <c r="D306" s="178">
        <v>14116.8</v>
      </c>
      <c r="E306" s="172"/>
      <c r="F306" s="172"/>
      <c r="G306" s="145"/>
    </row>
    <row r="307" spans="1:7" x14ac:dyDescent="0.25">
      <c r="A307" s="148" t="s">
        <v>226</v>
      </c>
      <c r="B307" s="149">
        <v>421139</v>
      </c>
      <c r="C307" s="150">
        <v>410000</v>
      </c>
      <c r="D307" s="178">
        <v>396092.61</v>
      </c>
      <c r="E307" s="172"/>
      <c r="F307" s="172"/>
      <c r="G307" s="145"/>
    </row>
    <row r="308" spans="1:7" x14ac:dyDescent="0.25">
      <c r="A308" s="148" t="s">
        <v>227</v>
      </c>
      <c r="B308" s="149">
        <v>421153</v>
      </c>
      <c r="C308" s="150">
        <v>0</v>
      </c>
      <c r="D308" s="178">
        <v>0</v>
      </c>
      <c r="E308" s="172"/>
      <c r="F308" s="172"/>
      <c r="G308" s="145"/>
    </row>
    <row r="309" spans="1:7" x14ac:dyDescent="0.25">
      <c r="A309" s="148" t="s">
        <v>228</v>
      </c>
      <c r="B309" s="149">
        <v>421154</v>
      </c>
      <c r="C309" s="150">
        <v>0</v>
      </c>
      <c r="D309" s="178">
        <v>0</v>
      </c>
      <c r="E309" s="172"/>
      <c r="F309" s="172"/>
      <c r="G309" s="145"/>
    </row>
    <row r="310" spans="1:7" x14ac:dyDescent="0.25">
      <c r="A310" s="148" t="s">
        <v>229</v>
      </c>
      <c r="B310" s="149">
        <v>421120</v>
      </c>
      <c r="C310" s="150">
        <v>0</v>
      </c>
      <c r="D310" s="178">
        <v>0</v>
      </c>
      <c r="E310" s="172"/>
      <c r="F310" s="172"/>
      <c r="G310" s="145"/>
    </row>
    <row r="311" spans="1:7" x14ac:dyDescent="0.25">
      <c r="A311" s="148" t="s">
        <v>230</v>
      </c>
      <c r="B311" s="149">
        <v>421104</v>
      </c>
      <c r="C311" s="150">
        <v>0</v>
      </c>
      <c r="D311" s="178">
        <v>0</v>
      </c>
      <c r="E311" s="172"/>
      <c r="F311" s="172"/>
      <c r="G311" s="145"/>
    </row>
    <row r="312" spans="1:7" x14ac:dyDescent="0.25">
      <c r="A312" s="148" t="s">
        <v>231</v>
      </c>
      <c r="B312" s="149">
        <v>421121</v>
      </c>
      <c r="C312" s="150">
        <v>70000</v>
      </c>
      <c r="D312" s="178">
        <v>63361.33</v>
      </c>
      <c r="E312" s="172"/>
      <c r="F312" s="172"/>
      <c r="G312" s="145"/>
    </row>
    <row r="313" spans="1:7" x14ac:dyDescent="0.25">
      <c r="A313" s="148" t="s">
        <v>232</v>
      </c>
      <c r="B313" s="149">
        <v>421382</v>
      </c>
      <c r="C313" s="150">
        <v>375000</v>
      </c>
      <c r="D313" s="178">
        <v>371614.39</v>
      </c>
      <c r="E313" s="172"/>
      <c r="F313" s="172"/>
      <c r="G313" s="145"/>
    </row>
    <row r="314" spans="1:7" x14ac:dyDescent="0.25">
      <c r="A314" s="148" t="s">
        <v>233</v>
      </c>
      <c r="B314" s="149">
        <v>421398</v>
      </c>
      <c r="C314" s="150">
        <v>0</v>
      </c>
      <c r="D314" s="178">
        <v>0</v>
      </c>
      <c r="E314" s="172"/>
      <c r="F314" s="172"/>
      <c r="G314" s="145"/>
    </row>
    <row r="315" spans="1:7" x14ac:dyDescent="0.25">
      <c r="A315" s="148" t="s">
        <v>234</v>
      </c>
      <c r="B315" s="149">
        <v>421338</v>
      </c>
      <c r="C315" s="150">
        <v>0</v>
      </c>
      <c r="D315" s="178">
        <v>0</v>
      </c>
      <c r="E315" s="172"/>
      <c r="F315" s="172"/>
      <c r="G315" s="145"/>
    </row>
    <row r="316" spans="1:7" x14ac:dyDescent="0.25">
      <c r="A316" s="148" t="s">
        <v>235</v>
      </c>
      <c r="B316" s="152">
        <v>421340</v>
      </c>
      <c r="C316" s="150">
        <v>260000</v>
      </c>
      <c r="D316" s="178">
        <v>282653.78000000003</v>
      </c>
      <c r="E316" s="172"/>
      <c r="F316" s="172"/>
      <c r="G316" s="153"/>
    </row>
    <row r="317" spans="1:7" x14ac:dyDescent="0.25">
      <c r="A317" s="148" t="s">
        <v>236</v>
      </c>
      <c r="B317" s="152">
        <v>421123</v>
      </c>
      <c r="C317" s="150">
        <v>0</v>
      </c>
      <c r="D317" s="178">
        <v>0</v>
      </c>
      <c r="E317" s="172"/>
      <c r="F317" s="172"/>
      <c r="G317" s="153"/>
    </row>
    <row r="318" spans="1:7" x14ac:dyDescent="0.25">
      <c r="A318" s="148" t="s">
        <v>237</v>
      </c>
      <c r="B318" s="152">
        <v>421387</v>
      </c>
      <c r="C318" s="150">
        <v>0</v>
      </c>
      <c r="D318" s="178">
        <v>0</v>
      </c>
      <c r="E318" s="172"/>
      <c r="F318" s="172"/>
      <c r="G318" s="153"/>
    </row>
    <row r="319" spans="1:7" x14ac:dyDescent="0.25">
      <c r="A319" s="148" t="s">
        <v>238</v>
      </c>
      <c r="B319" s="152">
        <v>421209</v>
      </c>
      <c r="C319" s="150">
        <v>350000</v>
      </c>
      <c r="D319" s="178">
        <v>343145.65</v>
      </c>
      <c r="E319" s="172"/>
      <c r="F319" s="172"/>
      <c r="G319" s="153"/>
    </row>
    <row r="320" spans="1:7" x14ac:dyDescent="0.25">
      <c r="A320" s="148" t="s">
        <v>281</v>
      </c>
      <c r="B320" s="152">
        <v>421407</v>
      </c>
      <c r="C320" s="150">
        <v>7000</v>
      </c>
      <c r="D320" s="178">
        <v>6062.5</v>
      </c>
      <c r="E320" s="172"/>
      <c r="F320" s="172"/>
      <c r="G320" s="153"/>
    </row>
    <row r="321" spans="1:7" x14ac:dyDescent="0.25">
      <c r="A321" s="148" t="s">
        <v>239</v>
      </c>
      <c r="B321" s="152">
        <v>422400</v>
      </c>
      <c r="C321" s="150">
        <v>50000</v>
      </c>
      <c r="D321" s="178">
        <v>45300</v>
      </c>
      <c r="E321" s="172"/>
      <c r="F321" s="172"/>
      <c r="G321" s="153"/>
    </row>
    <row r="322" spans="1:7" x14ac:dyDescent="0.25">
      <c r="A322" s="148" t="s">
        <v>240</v>
      </c>
      <c r="B322" s="152">
        <v>422384</v>
      </c>
      <c r="C322" s="150">
        <v>35000</v>
      </c>
      <c r="D322" s="178">
        <v>34968</v>
      </c>
      <c r="E322" s="172"/>
      <c r="F322" s="172"/>
      <c r="G322" s="153"/>
    </row>
    <row r="323" spans="1:7" x14ac:dyDescent="0.25">
      <c r="A323" s="148" t="s">
        <v>241</v>
      </c>
      <c r="B323" s="152">
        <v>422177</v>
      </c>
      <c r="C323" s="150">
        <v>4000</v>
      </c>
      <c r="D323" s="178">
        <v>3650.6</v>
      </c>
      <c r="E323" s="172"/>
      <c r="F323" s="172"/>
      <c r="G323" s="153"/>
    </row>
    <row r="324" spans="1:7" x14ac:dyDescent="0.25">
      <c r="A324" s="148" t="s">
        <v>242</v>
      </c>
      <c r="B324" s="152">
        <v>422187</v>
      </c>
      <c r="C324" s="150">
        <v>5000</v>
      </c>
      <c r="D324" s="178">
        <v>2100</v>
      </c>
      <c r="E324" s="172"/>
      <c r="F324" s="172"/>
      <c r="G324" s="153"/>
    </row>
    <row r="325" spans="1:7" x14ac:dyDescent="0.25">
      <c r="A325" s="148" t="s">
        <v>243</v>
      </c>
      <c r="B325" s="152">
        <v>422124</v>
      </c>
      <c r="C325" s="150">
        <v>70000</v>
      </c>
      <c r="D325" s="178">
        <v>64967.42</v>
      </c>
      <c r="E325" s="172"/>
      <c r="F325" s="172"/>
      <c r="G325" s="153"/>
    </row>
    <row r="326" spans="1:7" x14ac:dyDescent="0.25">
      <c r="A326" s="148" t="s">
        <v>244</v>
      </c>
      <c r="B326" s="152">
        <v>422109</v>
      </c>
      <c r="C326" s="150">
        <v>20000</v>
      </c>
      <c r="D326" s="178">
        <v>18538.45</v>
      </c>
      <c r="E326" s="172"/>
      <c r="F326" s="172"/>
      <c r="G326" s="153"/>
    </row>
    <row r="327" spans="1:7" x14ac:dyDescent="0.25">
      <c r="A327" s="148" t="s">
        <v>245</v>
      </c>
      <c r="B327" s="152">
        <v>422105</v>
      </c>
      <c r="C327" s="150">
        <v>20000</v>
      </c>
      <c r="D327" s="178">
        <v>19587.5</v>
      </c>
      <c r="E327" s="172"/>
      <c r="F327" s="172"/>
      <c r="G327" s="153"/>
    </row>
    <row r="328" spans="1:7" x14ac:dyDescent="0.25">
      <c r="A328" s="148" t="s">
        <v>282</v>
      </c>
      <c r="B328" s="152">
        <v>422107</v>
      </c>
      <c r="C328" s="150">
        <v>12000</v>
      </c>
      <c r="D328" s="178">
        <v>11534.64</v>
      </c>
      <c r="E328" s="172"/>
      <c r="F328" s="172"/>
      <c r="G328" s="153"/>
    </row>
    <row r="329" spans="1:7" x14ac:dyDescent="0.25">
      <c r="A329" s="148" t="s">
        <v>283</v>
      </c>
      <c r="B329" s="152">
        <v>422197</v>
      </c>
      <c r="C329" s="150">
        <v>90000</v>
      </c>
      <c r="D329" s="178">
        <v>51500</v>
      </c>
      <c r="E329" s="172"/>
      <c r="F329" s="172"/>
      <c r="G329" s="153"/>
    </row>
    <row r="330" spans="1:7" x14ac:dyDescent="0.25">
      <c r="A330" s="148" t="s">
        <v>246</v>
      </c>
      <c r="B330" s="152">
        <v>423344</v>
      </c>
      <c r="C330" s="150">
        <v>51000</v>
      </c>
      <c r="D330" s="178">
        <v>50625</v>
      </c>
      <c r="E330" s="172"/>
      <c r="F330" s="172"/>
      <c r="G330" s="153"/>
    </row>
    <row r="331" spans="1:7" x14ac:dyDescent="0.25">
      <c r="A331" s="148" t="s">
        <v>247</v>
      </c>
      <c r="B331" s="152">
        <v>426108</v>
      </c>
      <c r="C331" s="150">
        <v>150000</v>
      </c>
      <c r="D331" s="178">
        <v>104375</v>
      </c>
      <c r="E331" s="172"/>
      <c r="F331" s="172"/>
      <c r="G331" s="153"/>
    </row>
    <row r="332" spans="1:7" x14ac:dyDescent="0.25">
      <c r="A332" s="175" t="s">
        <v>248</v>
      </c>
      <c r="B332" s="176">
        <v>426107</v>
      </c>
      <c r="C332" s="177">
        <v>90000</v>
      </c>
      <c r="D332" s="178">
        <v>43625</v>
      </c>
      <c r="E332" s="172"/>
      <c r="F332" s="172"/>
      <c r="G332" s="153"/>
    </row>
    <row r="333" spans="1:7" ht="26.25" x14ac:dyDescent="0.25">
      <c r="A333" s="151" t="s">
        <v>249</v>
      </c>
      <c r="B333" s="152">
        <v>451389</v>
      </c>
      <c r="C333" s="150">
        <v>200000</v>
      </c>
      <c r="D333" s="178">
        <v>0</v>
      </c>
      <c r="E333" s="172"/>
      <c r="F333" s="172"/>
      <c r="G333" s="153"/>
    </row>
    <row r="334" spans="1:7" x14ac:dyDescent="0.25">
      <c r="A334" s="148" t="s">
        <v>156</v>
      </c>
      <c r="B334" s="152">
        <v>411396</v>
      </c>
      <c r="C334" s="150">
        <v>20000</v>
      </c>
      <c r="D334" s="178">
        <v>18925</v>
      </c>
      <c r="E334" s="172"/>
      <c r="F334" s="172"/>
      <c r="G334" s="153"/>
    </row>
    <row r="335" spans="1:7" x14ac:dyDescent="0.25">
      <c r="A335" s="148" t="s">
        <v>250</v>
      </c>
      <c r="B335" s="152">
        <v>421131</v>
      </c>
      <c r="C335" s="150">
        <v>11000</v>
      </c>
      <c r="D335" s="178">
        <v>10006.040000000001</v>
      </c>
      <c r="E335" s="172"/>
      <c r="F335" s="172"/>
      <c r="G335" s="153"/>
    </row>
    <row r="336" spans="1:7" x14ac:dyDescent="0.25">
      <c r="A336" s="148" t="s">
        <v>251</v>
      </c>
      <c r="B336" s="152">
        <v>421148</v>
      </c>
      <c r="C336" s="150">
        <v>8000</v>
      </c>
      <c r="D336" s="178">
        <v>7932.45</v>
      </c>
      <c r="E336" s="172"/>
      <c r="F336" s="172"/>
      <c r="G336" s="153"/>
    </row>
    <row r="337" spans="1:7" x14ac:dyDescent="0.25">
      <c r="A337" s="148" t="s">
        <v>252</v>
      </c>
      <c r="B337" s="152">
        <v>422127</v>
      </c>
      <c r="C337" s="150">
        <v>0</v>
      </c>
      <c r="D337" s="178">
        <v>0</v>
      </c>
      <c r="E337" s="172"/>
      <c r="F337" s="172"/>
      <c r="G337" s="153"/>
    </row>
    <row r="338" spans="1:7" x14ac:dyDescent="0.25">
      <c r="A338" s="148" t="s">
        <v>280</v>
      </c>
      <c r="B338" s="152">
        <v>421151</v>
      </c>
      <c r="C338" s="150">
        <v>5000</v>
      </c>
      <c r="D338" s="178">
        <v>4908.1000000000004</v>
      </c>
      <c r="E338" s="172"/>
      <c r="F338" s="172"/>
      <c r="G338" s="153"/>
    </row>
    <row r="339" spans="1:7" x14ac:dyDescent="0.25">
      <c r="A339" s="154"/>
      <c r="B339" s="155"/>
      <c r="C339" s="155">
        <f>SUM(C304:C338)</f>
        <v>2458000</v>
      </c>
      <c r="D339" s="155">
        <f>SUM(D304:D338)</f>
        <v>2095652.76</v>
      </c>
      <c r="E339" s="174"/>
      <c r="F339" s="174"/>
      <c r="G339" s="153"/>
    </row>
    <row r="340" spans="1:7" x14ac:dyDescent="0.25">
      <c r="A340" s="156"/>
      <c r="B340" s="153"/>
      <c r="C340" s="153"/>
      <c r="D340" s="153"/>
      <c r="E340" s="153"/>
      <c r="F340" s="153"/>
      <c r="G340" s="153"/>
    </row>
    <row r="341" spans="1:7" ht="30" customHeight="1" x14ac:dyDescent="0.25">
      <c r="A341" s="215" t="s">
        <v>284</v>
      </c>
      <c r="B341" s="215"/>
      <c r="C341" s="215"/>
      <c r="D341" s="215"/>
      <c r="E341" s="215"/>
      <c r="F341" s="215"/>
      <c r="G341" s="215"/>
    </row>
    <row r="343" spans="1:7" x14ac:dyDescent="0.25">
      <c r="E343" s="208" t="s">
        <v>253</v>
      </c>
      <c r="F343" s="208"/>
      <c r="G343" s="208"/>
    </row>
    <row r="344" spans="1:7" x14ac:dyDescent="0.25">
      <c r="E344" s="208" t="s">
        <v>219</v>
      </c>
      <c r="F344" s="208"/>
      <c r="G344" s="208"/>
    </row>
    <row r="345" spans="1:7" x14ac:dyDescent="0.25">
      <c r="E345" s="153"/>
      <c r="F345" s="153"/>
      <c r="G345" s="153"/>
    </row>
  </sheetData>
  <mergeCells count="72">
    <mergeCell ref="A299:G299"/>
    <mergeCell ref="A301:G301"/>
    <mergeCell ref="A341:G341"/>
    <mergeCell ref="A34:G34"/>
    <mergeCell ref="A207:G207"/>
    <mergeCell ref="A208:G208"/>
    <mergeCell ref="A211:A212"/>
    <mergeCell ref="E146:E147"/>
    <mergeCell ref="A223:G223"/>
    <mergeCell ref="A201:G201"/>
    <mergeCell ref="A202:F202"/>
    <mergeCell ref="A203:G203"/>
    <mergeCell ref="A204:G204"/>
    <mergeCell ref="A206:G206"/>
    <mergeCell ref="A194:G194"/>
    <mergeCell ref="A195:G195"/>
    <mergeCell ref="A233:G233"/>
    <mergeCell ref="A252:G252"/>
    <mergeCell ref="A253:G253"/>
    <mergeCell ref="A197:G197"/>
    <mergeCell ref="A198:G198"/>
    <mergeCell ref="A200:G200"/>
    <mergeCell ref="D226:D227"/>
    <mergeCell ref="A226:A227"/>
    <mergeCell ref="A254:G254"/>
    <mergeCell ref="A10:G10"/>
    <mergeCell ref="A220:G220"/>
    <mergeCell ref="A221:G221"/>
    <mergeCell ref="A222:G222"/>
    <mergeCell ref="A146:A147"/>
    <mergeCell ref="B146:B147"/>
    <mergeCell ref="F146:F147"/>
    <mergeCell ref="G146:G147"/>
    <mergeCell ref="A12:G12"/>
    <mergeCell ref="A14:G14"/>
    <mergeCell ref="C146:C147"/>
    <mergeCell ref="D146:D147"/>
    <mergeCell ref="A241:A242"/>
    <mergeCell ref="A231:G231"/>
    <mergeCell ref="A234:G234"/>
    <mergeCell ref="A255:G255"/>
    <mergeCell ref="A256:G256"/>
    <mergeCell ref="A257:G257"/>
    <mergeCell ref="A267:G267"/>
    <mergeCell ref="A268:G268"/>
    <mergeCell ref="A275:G275"/>
    <mergeCell ref="A270:H270"/>
    <mergeCell ref="A294:G294"/>
    <mergeCell ref="A295:G295"/>
    <mergeCell ref="A297:G297"/>
    <mergeCell ref="A296:G296"/>
    <mergeCell ref="A282:G282"/>
    <mergeCell ref="A283:G283"/>
    <mergeCell ref="A284:G284"/>
    <mergeCell ref="A285:G285"/>
    <mergeCell ref="A286:G286"/>
    <mergeCell ref="A8:F8"/>
    <mergeCell ref="E343:G343"/>
    <mergeCell ref="E344:G344"/>
    <mergeCell ref="A25:D25"/>
    <mergeCell ref="A28:D28"/>
    <mergeCell ref="A31:D31"/>
    <mergeCell ref="A290:G290"/>
    <mergeCell ref="A291:G291"/>
    <mergeCell ref="A276:G276"/>
    <mergeCell ref="A278:G278"/>
    <mergeCell ref="A279:G279"/>
    <mergeCell ref="A280:G280"/>
    <mergeCell ref="A281:G281"/>
    <mergeCell ref="A271:G271"/>
    <mergeCell ref="A273:G273"/>
    <mergeCell ref="A274:G27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0A8-3E63-4974-867C-29D5F9C519E6}">
  <dimension ref="A1:G55"/>
  <sheetViews>
    <sheetView topLeftCell="A43" workbookViewId="0">
      <selection activeCell="G55" sqref="A1:G5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8" t="s">
        <v>21</v>
      </c>
    </row>
    <row r="2" spans="1:7" ht="26.25" thickBot="1" x14ac:dyDescent="0.3">
      <c r="A2" s="32" t="s">
        <v>22</v>
      </c>
      <c r="B2" s="9" t="s">
        <v>23</v>
      </c>
      <c r="C2" s="9" t="s">
        <v>24</v>
      </c>
      <c r="D2" s="9" t="s">
        <v>25</v>
      </c>
      <c r="E2" s="9" t="s">
        <v>26</v>
      </c>
      <c r="F2" s="9" t="s">
        <v>27</v>
      </c>
      <c r="G2" s="9" t="s">
        <v>28</v>
      </c>
    </row>
    <row r="3" spans="1:7" ht="15.75" thickBot="1" x14ac:dyDescent="0.3">
      <c r="A3" s="33">
        <v>1</v>
      </c>
      <c r="B3" s="10">
        <v>2</v>
      </c>
      <c r="C3" s="10">
        <v>3</v>
      </c>
      <c r="D3" s="10">
        <v>4</v>
      </c>
      <c r="E3" s="10">
        <v>5</v>
      </c>
      <c r="F3" s="10">
        <v>6</v>
      </c>
      <c r="G3" s="10">
        <v>7</v>
      </c>
    </row>
    <row r="4" spans="1:7" ht="15.75" thickBot="1" x14ac:dyDescent="0.3">
      <c r="A4" s="34">
        <v>6</v>
      </c>
      <c r="B4" s="11" t="s">
        <v>29</v>
      </c>
      <c r="C4" s="12">
        <v>2799288.65</v>
      </c>
      <c r="D4" s="12">
        <v>7579870</v>
      </c>
      <c r="E4" s="12">
        <v>2149705.36</v>
      </c>
      <c r="F4" s="13">
        <v>0.76790000000000003</v>
      </c>
      <c r="G4" s="13">
        <v>0.28360000000000002</v>
      </c>
    </row>
    <row r="5" spans="1:7" ht="15.75" thickBot="1" x14ac:dyDescent="0.3">
      <c r="A5" s="35">
        <v>61</v>
      </c>
      <c r="B5" s="14" t="s">
        <v>30</v>
      </c>
      <c r="C5" s="15">
        <v>1734558.55</v>
      </c>
      <c r="D5" s="15">
        <v>3078000</v>
      </c>
      <c r="E5" s="15">
        <v>1489623.25</v>
      </c>
      <c r="F5" s="16">
        <v>0.85880000000000001</v>
      </c>
      <c r="G5" s="16">
        <v>0.48399999999999999</v>
      </c>
    </row>
    <row r="6" spans="1:7" ht="23.25" thickBot="1" x14ac:dyDescent="0.3">
      <c r="A6" s="33">
        <v>611</v>
      </c>
      <c r="B6" s="17" t="s">
        <v>31</v>
      </c>
      <c r="C6" s="18">
        <v>1631794.28</v>
      </c>
      <c r="D6" s="18">
        <v>2720000</v>
      </c>
      <c r="E6" s="18">
        <v>1439928.98</v>
      </c>
      <c r="F6" s="19">
        <v>0.88239999999999996</v>
      </c>
      <c r="G6" s="19">
        <v>0.52939999999999998</v>
      </c>
    </row>
    <row r="7" spans="1:7" ht="34.5" thickBot="1" x14ac:dyDescent="0.3">
      <c r="A7" s="33">
        <v>6111</v>
      </c>
      <c r="B7" s="17" t="s">
        <v>32</v>
      </c>
      <c r="C7" s="18">
        <v>1631794.28</v>
      </c>
      <c r="D7" s="20"/>
      <c r="E7" s="18">
        <v>1439928.98</v>
      </c>
      <c r="F7" s="19">
        <v>0.88239999999999996</v>
      </c>
      <c r="G7" s="21"/>
    </row>
    <row r="8" spans="1:7" ht="15.75" thickBot="1" x14ac:dyDescent="0.3">
      <c r="A8" s="33">
        <v>613</v>
      </c>
      <c r="B8" s="17" t="s">
        <v>33</v>
      </c>
      <c r="C8" s="18">
        <v>100236.77</v>
      </c>
      <c r="D8" s="18">
        <v>350000</v>
      </c>
      <c r="E8" s="18">
        <v>49694.27</v>
      </c>
      <c r="F8" s="19">
        <v>0.49580000000000002</v>
      </c>
      <c r="G8" s="19">
        <v>0.14199999999999999</v>
      </c>
    </row>
    <row r="9" spans="1:7" ht="23.25" thickBot="1" x14ac:dyDescent="0.3">
      <c r="A9" s="33">
        <v>6134</v>
      </c>
      <c r="B9" s="17" t="s">
        <v>34</v>
      </c>
      <c r="C9" s="18">
        <v>100236.77</v>
      </c>
      <c r="D9" s="20"/>
      <c r="E9" s="18">
        <v>49694.27</v>
      </c>
      <c r="F9" s="19">
        <v>0.49580000000000002</v>
      </c>
      <c r="G9" s="21"/>
    </row>
    <row r="10" spans="1:7" ht="15.75" thickBot="1" x14ac:dyDescent="0.3">
      <c r="A10" s="33">
        <v>614</v>
      </c>
      <c r="B10" s="17" t="s">
        <v>35</v>
      </c>
      <c r="C10" s="18">
        <v>2527.5</v>
      </c>
      <c r="D10" s="18">
        <v>8000</v>
      </c>
      <c r="E10" s="22">
        <v>0</v>
      </c>
      <c r="F10" s="19">
        <v>0</v>
      </c>
      <c r="G10" s="19">
        <v>0</v>
      </c>
    </row>
    <row r="11" spans="1:7" ht="15.75" thickBot="1" x14ac:dyDescent="0.3">
      <c r="A11" s="33">
        <v>6142</v>
      </c>
      <c r="B11" s="17" t="s">
        <v>36</v>
      </c>
      <c r="C11" s="22">
        <v>0</v>
      </c>
      <c r="D11" s="21"/>
      <c r="E11" s="22">
        <v>0</v>
      </c>
      <c r="F11" s="21"/>
      <c r="G11" s="21"/>
    </row>
    <row r="12" spans="1:7" ht="34.5" thickBot="1" x14ac:dyDescent="0.3">
      <c r="A12" s="33">
        <v>6145</v>
      </c>
      <c r="B12" s="17" t="s">
        <v>37</v>
      </c>
      <c r="C12" s="18">
        <v>2527.5</v>
      </c>
      <c r="D12" s="20"/>
      <c r="E12" s="22">
        <v>0</v>
      </c>
      <c r="F12" s="19">
        <v>0</v>
      </c>
      <c r="G12" s="21"/>
    </row>
    <row r="13" spans="1:7" ht="45.75" thickBot="1" x14ac:dyDescent="0.3">
      <c r="A13" s="35">
        <v>63</v>
      </c>
      <c r="B13" s="14" t="s">
        <v>38</v>
      </c>
      <c r="C13" s="15">
        <v>768954.94</v>
      </c>
      <c r="D13" s="15">
        <v>3080470</v>
      </c>
      <c r="E13" s="15">
        <v>416342.36</v>
      </c>
      <c r="F13" s="16">
        <v>0.54139999999999999</v>
      </c>
      <c r="G13" s="16">
        <v>0.13519999999999999</v>
      </c>
    </row>
    <row r="14" spans="1:7" ht="15.75" thickBot="1" x14ac:dyDescent="0.3">
      <c r="A14" s="33">
        <v>633</v>
      </c>
      <c r="B14" s="17" t="s">
        <v>39</v>
      </c>
      <c r="C14" s="18">
        <v>95400</v>
      </c>
      <c r="D14" s="18">
        <v>140000</v>
      </c>
      <c r="E14" s="18">
        <v>92629.18</v>
      </c>
      <c r="F14" s="19">
        <v>0.97099999999999997</v>
      </c>
      <c r="G14" s="19">
        <v>0.66159999999999997</v>
      </c>
    </row>
    <row r="15" spans="1:7" ht="23.25" thickBot="1" x14ac:dyDescent="0.3">
      <c r="A15" s="33">
        <v>6331</v>
      </c>
      <c r="B15" s="17" t="s">
        <v>40</v>
      </c>
      <c r="C15" s="18">
        <v>4400</v>
      </c>
      <c r="D15" s="20"/>
      <c r="E15" s="18">
        <v>76629.179999999993</v>
      </c>
      <c r="F15" s="19">
        <v>17.415700000000001</v>
      </c>
      <c r="G15" s="21"/>
    </row>
    <row r="16" spans="1:7" ht="23.25" thickBot="1" x14ac:dyDescent="0.3">
      <c r="A16" s="33">
        <v>6332</v>
      </c>
      <c r="B16" s="17" t="s">
        <v>41</v>
      </c>
      <c r="C16" s="18">
        <v>91000</v>
      </c>
      <c r="D16" s="20"/>
      <c r="E16" s="18">
        <v>16000</v>
      </c>
      <c r="F16" s="19">
        <v>0.17580000000000001</v>
      </c>
      <c r="G16" s="21"/>
    </row>
    <row r="17" spans="1:7" ht="34.5" thickBot="1" x14ac:dyDescent="0.3">
      <c r="A17" s="33">
        <v>634</v>
      </c>
      <c r="B17" s="17" t="s">
        <v>42</v>
      </c>
      <c r="C17" s="18">
        <v>263766.68</v>
      </c>
      <c r="D17" s="18">
        <v>630120</v>
      </c>
      <c r="E17" s="22">
        <v>0</v>
      </c>
      <c r="F17" s="19">
        <v>0</v>
      </c>
      <c r="G17" s="19">
        <v>0</v>
      </c>
    </row>
    <row r="18" spans="1:7" ht="34.5" thickBot="1" x14ac:dyDescent="0.3">
      <c r="A18" s="33">
        <v>6341</v>
      </c>
      <c r="B18" s="17" t="s">
        <v>43</v>
      </c>
      <c r="C18" s="18">
        <v>263766.68</v>
      </c>
      <c r="D18" s="20"/>
      <c r="E18" s="22">
        <v>0</v>
      </c>
      <c r="F18" s="19">
        <v>0</v>
      </c>
      <c r="G18" s="21"/>
    </row>
    <row r="19" spans="1:7" ht="34.5" thickBot="1" x14ac:dyDescent="0.3">
      <c r="A19" s="33">
        <v>6342</v>
      </c>
      <c r="B19" s="17" t="s">
        <v>44</v>
      </c>
      <c r="C19" s="22">
        <v>0</v>
      </c>
      <c r="D19" s="21"/>
      <c r="E19" s="22">
        <v>0</v>
      </c>
      <c r="F19" s="21"/>
      <c r="G19" s="21"/>
    </row>
    <row r="20" spans="1:7" ht="23.25" thickBot="1" x14ac:dyDescent="0.3">
      <c r="A20" s="33">
        <v>638</v>
      </c>
      <c r="B20" s="17" t="s">
        <v>45</v>
      </c>
      <c r="C20" s="18">
        <v>409788.26</v>
      </c>
      <c r="D20" s="18">
        <v>2310350</v>
      </c>
      <c r="E20" s="18">
        <v>323713.18</v>
      </c>
      <c r="F20" s="19">
        <v>0.79</v>
      </c>
      <c r="G20" s="19">
        <v>0.1401</v>
      </c>
    </row>
    <row r="21" spans="1:7" ht="34.5" thickBot="1" x14ac:dyDescent="0.3">
      <c r="A21" s="33">
        <v>6381</v>
      </c>
      <c r="B21" s="17" t="s">
        <v>46</v>
      </c>
      <c r="C21" s="18">
        <v>409788.26</v>
      </c>
      <c r="D21" s="20"/>
      <c r="E21" s="18">
        <v>212188.18</v>
      </c>
      <c r="F21" s="19">
        <v>0.51780000000000004</v>
      </c>
      <c r="G21" s="21"/>
    </row>
    <row r="22" spans="1:7" ht="34.5" thickBot="1" x14ac:dyDescent="0.3">
      <c r="A22" s="33">
        <v>6382</v>
      </c>
      <c r="B22" s="17" t="s">
        <v>47</v>
      </c>
      <c r="C22" s="22">
        <v>0</v>
      </c>
      <c r="D22" s="21"/>
      <c r="E22" s="18">
        <v>111525</v>
      </c>
      <c r="F22" s="21"/>
      <c r="G22" s="21"/>
    </row>
    <row r="23" spans="1:7" ht="15.75" thickBot="1" x14ac:dyDescent="0.3">
      <c r="A23" s="35">
        <v>64</v>
      </c>
      <c r="B23" s="14" t="s">
        <v>48</v>
      </c>
      <c r="C23" s="15">
        <v>141278.01</v>
      </c>
      <c r="D23" s="15">
        <v>975100</v>
      </c>
      <c r="E23" s="15">
        <v>77911.149999999994</v>
      </c>
      <c r="F23" s="16">
        <v>0.55149999999999999</v>
      </c>
      <c r="G23" s="16">
        <v>7.9899999999999999E-2</v>
      </c>
    </row>
    <row r="24" spans="1:7" ht="23.25" thickBot="1" x14ac:dyDescent="0.3">
      <c r="A24" s="33">
        <v>641</v>
      </c>
      <c r="B24" s="17" t="s">
        <v>49</v>
      </c>
      <c r="C24" s="22">
        <v>379.36</v>
      </c>
      <c r="D24" s="18">
        <v>4000</v>
      </c>
      <c r="E24" s="22">
        <v>172.66</v>
      </c>
      <c r="F24" s="19">
        <v>0.4551</v>
      </c>
      <c r="G24" s="19">
        <v>4.3200000000000002E-2</v>
      </c>
    </row>
    <row r="25" spans="1:7" ht="34.5" thickBot="1" x14ac:dyDescent="0.3">
      <c r="A25" s="33">
        <v>6413</v>
      </c>
      <c r="B25" s="17" t="s">
        <v>50</v>
      </c>
      <c r="C25" s="22">
        <v>198.04</v>
      </c>
      <c r="D25" s="20"/>
      <c r="E25" s="22">
        <v>172.66</v>
      </c>
      <c r="F25" s="19">
        <v>0.87180000000000002</v>
      </c>
      <c r="G25" s="21"/>
    </row>
    <row r="26" spans="1:7" ht="23.25" thickBot="1" x14ac:dyDescent="0.3">
      <c r="A26" s="33">
        <v>6414</v>
      </c>
      <c r="B26" s="17" t="s">
        <v>51</v>
      </c>
      <c r="C26" s="22">
        <v>181.32</v>
      </c>
      <c r="D26" s="20"/>
      <c r="E26" s="22">
        <v>0</v>
      </c>
      <c r="F26" s="19">
        <v>0</v>
      </c>
      <c r="G26" s="21"/>
    </row>
    <row r="27" spans="1:7" ht="23.25" thickBot="1" x14ac:dyDescent="0.3">
      <c r="A27" s="33">
        <v>642</v>
      </c>
      <c r="B27" s="17" t="s">
        <v>52</v>
      </c>
      <c r="C27" s="18">
        <v>140898.65</v>
      </c>
      <c r="D27" s="18">
        <v>971100</v>
      </c>
      <c r="E27" s="18">
        <v>77738.490000000005</v>
      </c>
      <c r="F27" s="19">
        <v>0.55169999999999997</v>
      </c>
      <c r="G27" s="19">
        <v>8.0100000000000005E-2</v>
      </c>
    </row>
    <row r="28" spans="1:7" ht="15.75" thickBot="1" x14ac:dyDescent="0.3">
      <c r="A28" s="33">
        <v>6421</v>
      </c>
      <c r="B28" s="17" t="s">
        <v>53</v>
      </c>
      <c r="C28" s="18">
        <v>10511.6</v>
      </c>
      <c r="D28" s="20"/>
      <c r="E28" s="18">
        <v>10657.39</v>
      </c>
      <c r="F28" s="19">
        <v>1.0139</v>
      </c>
      <c r="G28" s="21"/>
    </row>
    <row r="29" spans="1:7" ht="23.25" thickBot="1" x14ac:dyDescent="0.3">
      <c r="A29" s="33">
        <v>6422</v>
      </c>
      <c r="B29" s="17" t="s">
        <v>54</v>
      </c>
      <c r="C29" s="18">
        <v>127847.74</v>
      </c>
      <c r="D29" s="20"/>
      <c r="E29" s="18">
        <v>67081.100000000006</v>
      </c>
      <c r="F29" s="19">
        <v>0.52470000000000006</v>
      </c>
      <c r="G29" s="21"/>
    </row>
    <row r="30" spans="1:7" ht="23.25" thickBot="1" x14ac:dyDescent="0.3">
      <c r="A30" s="33">
        <v>6423</v>
      </c>
      <c r="B30" s="17" t="s">
        <v>55</v>
      </c>
      <c r="C30" s="22">
        <v>0</v>
      </c>
      <c r="D30" s="21"/>
      <c r="E30" s="22">
        <v>0</v>
      </c>
      <c r="F30" s="21"/>
      <c r="G30" s="21"/>
    </row>
    <row r="31" spans="1:7" ht="26.25" thickBot="1" x14ac:dyDescent="0.3">
      <c r="A31" s="36" t="s">
        <v>22</v>
      </c>
      <c r="B31" s="23" t="s">
        <v>23</v>
      </c>
      <c r="C31" s="23" t="s">
        <v>24</v>
      </c>
      <c r="D31" s="23" t="s">
        <v>25</v>
      </c>
      <c r="E31" s="23" t="s">
        <v>26</v>
      </c>
      <c r="F31" s="23" t="s">
        <v>27</v>
      </c>
      <c r="G31" s="23" t="s">
        <v>28</v>
      </c>
    </row>
    <row r="32" spans="1:7" ht="15.75" thickBot="1" x14ac:dyDescent="0.3">
      <c r="A32" s="33">
        <v>1</v>
      </c>
      <c r="B32" s="10">
        <v>2</v>
      </c>
      <c r="C32" s="10">
        <v>3</v>
      </c>
      <c r="D32" s="10">
        <v>4</v>
      </c>
      <c r="E32" s="10">
        <v>5</v>
      </c>
      <c r="F32" s="10">
        <v>6</v>
      </c>
      <c r="G32" s="10">
        <v>7</v>
      </c>
    </row>
    <row r="33" spans="1:7" ht="23.25" thickBot="1" x14ac:dyDescent="0.3">
      <c r="A33" s="33">
        <v>6429</v>
      </c>
      <c r="B33" s="17" t="s">
        <v>55</v>
      </c>
      <c r="C33" s="18">
        <v>2539.31</v>
      </c>
      <c r="D33" s="20"/>
      <c r="E33" s="22">
        <v>0</v>
      </c>
      <c r="F33" s="19">
        <v>0</v>
      </c>
      <c r="G33" s="21"/>
    </row>
    <row r="34" spans="1:7" ht="45.75" thickBot="1" x14ac:dyDescent="0.3">
      <c r="A34" s="35">
        <v>65</v>
      </c>
      <c r="B34" s="14" t="s">
        <v>56</v>
      </c>
      <c r="C34" s="15">
        <v>152818.74</v>
      </c>
      <c r="D34" s="15">
        <v>254800</v>
      </c>
      <c r="E34" s="15">
        <v>164150.1</v>
      </c>
      <c r="F34" s="16">
        <v>1.0741000000000001</v>
      </c>
      <c r="G34" s="16">
        <v>0.64419999999999999</v>
      </c>
    </row>
    <row r="35" spans="1:7" ht="23.25" thickBot="1" x14ac:dyDescent="0.3">
      <c r="A35" s="33">
        <v>651</v>
      </c>
      <c r="B35" s="17" t="s">
        <v>57</v>
      </c>
      <c r="C35" s="18">
        <v>38495.620000000003</v>
      </c>
      <c r="D35" s="18">
        <v>58800</v>
      </c>
      <c r="E35" s="18">
        <v>34763.760000000002</v>
      </c>
      <c r="F35" s="19">
        <v>0.90310000000000001</v>
      </c>
      <c r="G35" s="19">
        <v>0.59119999999999995</v>
      </c>
    </row>
    <row r="36" spans="1:7" ht="34.5" thickBot="1" x14ac:dyDescent="0.3">
      <c r="A36" s="33">
        <v>6512</v>
      </c>
      <c r="B36" s="17" t="s">
        <v>58</v>
      </c>
      <c r="C36" s="18">
        <v>38460</v>
      </c>
      <c r="D36" s="20"/>
      <c r="E36" s="18">
        <v>34711.599999999999</v>
      </c>
      <c r="F36" s="19">
        <v>0.90249999999999997</v>
      </c>
      <c r="G36" s="21"/>
    </row>
    <row r="37" spans="1:7" ht="23.25" thickBot="1" x14ac:dyDescent="0.3">
      <c r="A37" s="33">
        <v>6513</v>
      </c>
      <c r="B37" s="17" t="s">
        <v>59</v>
      </c>
      <c r="C37" s="22">
        <v>35.619999999999997</v>
      </c>
      <c r="D37" s="20"/>
      <c r="E37" s="22">
        <v>52.16</v>
      </c>
      <c r="F37" s="19">
        <v>1.4642999999999999</v>
      </c>
      <c r="G37" s="21"/>
    </row>
    <row r="38" spans="1:7" ht="23.25" thickBot="1" x14ac:dyDescent="0.3">
      <c r="A38" s="33">
        <v>652</v>
      </c>
      <c r="B38" s="17" t="s">
        <v>60</v>
      </c>
      <c r="C38" s="18">
        <v>30507.54</v>
      </c>
      <c r="D38" s="18">
        <v>38000</v>
      </c>
      <c r="E38" s="18">
        <v>43657.05</v>
      </c>
      <c r="F38" s="19">
        <v>1.431</v>
      </c>
      <c r="G38" s="19">
        <v>1.1489</v>
      </c>
    </row>
    <row r="39" spans="1:7" ht="15.75" thickBot="1" x14ac:dyDescent="0.3">
      <c r="A39" s="33">
        <v>6522</v>
      </c>
      <c r="B39" s="17" t="s">
        <v>61</v>
      </c>
      <c r="C39" s="22">
        <v>4.76</v>
      </c>
      <c r="D39" s="20"/>
      <c r="E39" s="22">
        <v>90.89</v>
      </c>
      <c r="F39" s="19">
        <v>19.0945</v>
      </c>
      <c r="G39" s="21"/>
    </row>
    <row r="40" spans="1:7" ht="15.75" thickBot="1" x14ac:dyDescent="0.3">
      <c r="A40" s="33">
        <v>6524</v>
      </c>
      <c r="B40" s="17" t="s">
        <v>62</v>
      </c>
      <c r="C40" s="18">
        <v>11065.78</v>
      </c>
      <c r="D40" s="20"/>
      <c r="E40" s="18">
        <v>43145.45</v>
      </c>
      <c r="F40" s="19">
        <v>3.899</v>
      </c>
      <c r="G40" s="21"/>
    </row>
    <row r="41" spans="1:7" ht="23.25" thickBot="1" x14ac:dyDescent="0.3">
      <c r="A41" s="33">
        <v>6526</v>
      </c>
      <c r="B41" s="17" t="s">
        <v>63</v>
      </c>
      <c r="C41" s="18">
        <v>19437</v>
      </c>
      <c r="D41" s="20"/>
      <c r="E41" s="22">
        <v>420.71</v>
      </c>
      <c r="F41" s="19">
        <v>2.1600000000000001E-2</v>
      </c>
      <c r="G41" s="21"/>
    </row>
    <row r="42" spans="1:7" ht="23.25" thickBot="1" x14ac:dyDescent="0.3">
      <c r="A42" s="33">
        <v>653</v>
      </c>
      <c r="B42" s="17" t="s">
        <v>64</v>
      </c>
      <c r="C42" s="18">
        <v>83815.58</v>
      </c>
      <c r="D42" s="18">
        <v>158000</v>
      </c>
      <c r="E42" s="18">
        <v>85729.29</v>
      </c>
      <c r="F42" s="19">
        <v>1.0227999999999999</v>
      </c>
      <c r="G42" s="19">
        <v>0.54259999999999997</v>
      </c>
    </row>
    <row r="43" spans="1:7" ht="15.75" thickBot="1" x14ac:dyDescent="0.3">
      <c r="A43" s="33">
        <v>6531</v>
      </c>
      <c r="B43" s="17" t="s">
        <v>65</v>
      </c>
      <c r="C43" s="22">
        <v>883.23</v>
      </c>
      <c r="D43" s="20"/>
      <c r="E43" s="22">
        <v>0</v>
      </c>
      <c r="F43" s="19">
        <v>0</v>
      </c>
      <c r="G43" s="21"/>
    </row>
    <row r="44" spans="1:7" ht="15.75" thickBot="1" x14ac:dyDescent="0.3">
      <c r="A44" s="33">
        <v>6532</v>
      </c>
      <c r="B44" s="17" t="s">
        <v>66</v>
      </c>
      <c r="C44" s="18">
        <v>82932.350000000006</v>
      </c>
      <c r="D44" s="20"/>
      <c r="E44" s="18">
        <v>85729.29</v>
      </c>
      <c r="F44" s="19">
        <v>1.0337000000000001</v>
      </c>
      <c r="G44" s="21"/>
    </row>
    <row r="45" spans="1:7" ht="15.75" thickBot="1" x14ac:dyDescent="0.3">
      <c r="A45" s="35">
        <v>66</v>
      </c>
      <c r="B45" s="14" t="s">
        <v>67</v>
      </c>
      <c r="C45" s="24">
        <v>0</v>
      </c>
      <c r="D45" s="15">
        <v>186500</v>
      </c>
      <c r="E45" s="24">
        <v>0</v>
      </c>
      <c r="F45" s="16">
        <v>0</v>
      </c>
      <c r="G45" s="25"/>
    </row>
    <row r="46" spans="1:7" ht="34.5" thickBot="1" x14ac:dyDescent="0.3">
      <c r="A46" s="33">
        <v>663</v>
      </c>
      <c r="B46" s="17" t="s">
        <v>68</v>
      </c>
      <c r="C46" s="22">
        <v>0</v>
      </c>
      <c r="D46" s="18">
        <v>186500</v>
      </c>
      <c r="E46" s="22">
        <v>0</v>
      </c>
      <c r="F46" s="19">
        <v>0</v>
      </c>
      <c r="G46" s="21"/>
    </row>
    <row r="47" spans="1:7" ht="15.75" thickBot="1" x14ac:dyDescent="0.3">
      <c r="A47" s="33">
        <v>6632</v>
      </c>
      <c r="B47" s="17" t="s">
        <v>69</v>
      </c>
      <c r="C47" s="22">
        <v>0</v>
      </c>
      <c r="D47" s="22">
        <v>0</v>
      </c>
      <c r="E47" s="21"/>
      <c r="F47" s="21"/>
      <c r="G47" s="21"/>
    </row>
    <row r="48" spans="1:7" ht="15.75" thickBot="1" x14ac:dyDescent="0.3">
      <c r="A48" s="35">
        <v>68</v>
      </c>
      <c r="B48" s="14" t="s">
        <v>67</v>
      </c>
      <c r="C48" s="15">
        <v>1678.41</v>
      </c>
      <c r="D48" s="15">
        <v>5000</v>
      </c>
      <c r="E48" s="15">
        <v>1678.5</v>
      </c>
      <c r="F48" s="16">
        <v>1.0001</v>
      </c>
      <c r="G48" s="16">
        <v>0.3357</v>
      </c>
    </row>
    <row r="49" spans="1:7" ht="15.75" thickBot="1" x14ac:dyDescent="0.3">
      <c r="A49" s="33">
        <v>683</v>
      </c>
      <c r="B49" s="17" t="s">
        <v>67</v>
      </c>
      <c r="C49" s="18">
        <v>1678.41</v>
      </c>
      <c r="D49" s="18">
        <v>5000</v>
      </c>
      <c r="E49" s="18">
        <v>1678.5</v>
      </c>
      <c r="F49" s="19">
        <v>1.0001</v>
      </c>
      <c r="G49" s="19">
        <v>0.3357</v>
      </c>
    </row>
    <row r="50" spans="1:7" ht="15.75" thickBot="1" x14ac:dyDescent="0.3">
      <c r="A50" s="33">
        <v>6831</v>
      </c>
      <c r="B50" s="17" t="s">
        <v>67</v>
      </c>
      <c r="C50" s="18">
        <v>1678.41</v>
      </c>
      <c r="D50" s="20"/>
      <c r="E50" s="18">
        <v>1678.5</v>
      </c>
      <c r="F50" s="19">
        <v>1.0001</v>
      </c>
      <c r="G50" s="21"/>
    </row>
    <row r="51" spans="1:7" ht="26.25" thickBot="1" x14ac:dyDescent="0.3">
      <c r="A51" s="34">
        <v>7</v>
      </c>
      <c r="B51" s="11" t="s">
        <v>70</v>
      </c>
      <c r="C51" s="12">
        <v>39460.68</v>
      </c>
      <c r="D51" s="12">
        <v>148800</v>
      </c>
      <c r="E51" s="12">
        <v>42742.39</v>
      </c>
      <c r="F51" s="26">
        <v>1.0831999999999999</v>
      </c>
      <c r="G51" s="13">
        <v>0.28720000000000001</v>
      </c>
    </row>
    <row r="52" spans="1:7" ht="34.5" thickBot="1" x14ac:dyDescent="0.3">
      <c r="A52" s="35">
        <v>71</v>
      </c>
      <c r="B52" s="14" t="s">
        <v>71</v>
      </c>
      <c r="C52" s="15">
        <v>39460.68</v>
      </c>
      <c r="D52" s="15">
        <v>148800</v>
      </c>
      <c r="E52" s="15">
        <v>42742.39</v>
      </c>
      <c r="F52" s="27">
        <v>1.0831999999999999</v>
      </c>
      <c r="G52" s="16">
        <v>0.28720000000000001</v>
      </c>
    </row>
    <row r="53" spans="1:7" ht="34.5" thickBot="1" x14ac:dyDescent="0.3">
      <c r="A53" s="33">
        <v>711</v>
      </c>
      <c r="B53" s="17" t="s">
        <v>72</v>
      </c>
      <c r="C53" s="18">
        <v>39460.68</v>
      </c>
      <c r="D53" s="18">
        <v>148800</v>
      </c>
      <c r="E53" s="18">
        <v>42742.39</v>
      </c>
      <c r="F53" s="19">
        <v>1.0831999999999999</v>
      </c>
      <c r="G53" s="19">
        <v>0.28720000000000001</v>
      </c>
    </row>
    <row r="54" spans="1:7" ht="15.75" thickBot="1" x14ac:dyDescent="0.3">
      <c r="A54" s="33">
        <v>7111</v>
      </c>
      <c r="B54" s="17" t="s">
        <v>73</v>
      </c>
      <c r="C54" s="18">
        <v>39460.68</v>
      </c>
      <c r="D54" s="20"/>
      <c r="E54" s="18">
        <v>42742.39</v>
      </c>
      <c r="F54" s="19">
        <v>1.0831999999999999</v>
      </c>
      <c r="G54" s="21"/>
    </row>
    <row r="55" spans="1:7" ht="16.5" thickBot="1" x14ac:dyDescent="0.3">
      <c r="A55" s="28"/>
      <c r="B55" s="29" t="s">
        <v>74</v>
      </c>
      <c r="C55" s="30">
        <v>2838749.33</v>
      </c>
      <c r="D55" s="30">
        <v>7728670</v>
      </c>
      <c r="E55" s="30">
        <v>2192447.75</v>
      </c>
      <c r="F55" s="31">
        <v>0.77229999999999999</v>
      </c>
      <c r="G55" s="31">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2022-06-15T06:25:50Z</cp:lastPrinted>
  <dcterms:created xsi:type="dcterms:W3CDTF">2015-06-05T18:19:34Z</dcterms:created>
  <dcterms:modified xsi:type="dcterms:W3CDTF">2022-06-15T11:36:42Z</dcterms:modified>
</cp:coreProperties>
</file>