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Ivo\Desktop\RAZNO\SJEDNICE\2024\42. sjednica 17.06.2024\"/>
    </mc:Choice>
  </mc:AlternateContent>
  <xr:revisionPtr revIDLastSave="0" documentId="13_ncr:1_{3D75D616-1677-4A94-9D19-6891E2C3E97F}" xr6:coauthVersionLast="47" xr6:coauthVersionMax="47" xr10:uidLastSave="{00000000-0000-0000-0000-000000000000}"/>
  <bookViews>
    <workbookView xWindow="1725" yWindow="2655" windowWidth="25335" windowHeight="12825" xr2:uid="{00000000-000D-0000-FFFF-FFFF00000000}"/>
  </bookViews>
  <sheets>
    <sheet name="List1" sheetId="1" r:id="rId1"/>
  </sheets>
  <definedNames>
    <definedName name="_Hlk32306578" localSheetId="0">List1!$A$282</definedName>
    <definedName name="_Hlk54090888" localSheetId="0">List1!$A$197</definedName>
    <definedName name="_Hlk54263646" localSheetId="0">List1!$A$203</definedName>
    <definedName name="_Hlk54265141" localSheetId="0">List1!$C$247</definedName>
    <definedName name="_Hlk54265262" localSheetId="0">List1!$C$249</definedName>
    <definedName name="_Hlk54265366" localSheetId="0">List1!$C$251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2" i="1" l="1"/>
  <c r="B252" i="1"/>
  <c r="B221" i="1"/>
  <c r="C221" i="1"/>
  <c r="D220" i="1"/>
  <c r="D186" i="1"/>
  <c r="D185" i="1" s="1"/>
  <c r="E186" i="1"/>
  <c r="E185" i="1" s="1"/>
  <c r="C186" i="1"/>
  <c r="C185" i="1" s="1"/>
  <c r="D182" i="1"/>
  <c r="E182" i="1"/>
  <c r="C182" i="1"/>
  <c r="D178" i="1"/>
  <c r="E178" i="1"/>
  <c r="C178" i="1"/>
  <c r="D174" i="1"/>
  <c r="E174" i="1"/>
  <c r="C174" i="1"/>
  <c r="D171" i="1"/>
  <c r="D170" i="1" s="1"/>
  <c r="E171" i="1"/>
  <c r="E170" i="1" s="1"/>
  <c r="C171" i="1"/>
  <c r="C170" i="1" s="1"/>
  <c r="D165" i="1"/>
  <c r="E165" i="1"/>
  <c r="F165" i="1"/>
  <c r="G165" i="1"/>
  <c r="C165" i="1"/>
  <c r="D167" i="1"/>
  <c r="E167" i="1"/>
  <c r="C167" i="1"/>
  <c r="D162" i="1"/>
  <c r="E162" i="1"/>
  <c r="C162" i="1"/>
  <c r="G164" i="1"/>
  <c r="D158" i="1"/>
  <c r="D157" i="1" s="1"/>
  <c r="E158" i="1"/>
  <c r="E157" i="1" s="1"/>
  <c r="C158" i="1"/>
  <c r="C157" i="1" s="1"/>
  <c r="D155" i="1"/>
  <c r="E155" i="1"/>
  <c r="C155" i="1"/>
  <c r="D152" i="1"/>
  <c r="E152" i="1"/>
  <c r="C152" i="1"/>
  <c r="D148" i="1"/>
  <c r="D147" i="1" s="1"/>
  <c r="E148" i="1"/>
  <c r="E147" i="1" s="1"/>
  <c r="F148" i="1"/>
  <c r="C148" i="1"/>
  <c r="C147" i="1" s="1"/>
  <c r="D145" i="1"/>
  <c r="D144" i="1" s="1"/>
  <c r="E145" i="1"/>
  <c r="E144" i="1" s="1"/>
  <c r="C145" i="1"/>
  <c r="C144" i="1" s="1"/>
  <c r="D136" i="1"/>
  <c r="E136" i="1"/>
  <c r="C136" i="1"/>
  <c r="D127" i="1"/>
  <c r="E127" i="1"/>
  <c r="C127" i="1"/>
  <c r="D122" i="1"/>
  <c r="E122" i="1"/>
  <c r="C122" i="1"/>
  <c r="D117" i="1"/>
  <c r="E117" i="1"/>
  <c r="C117" i="1"/>
  <c r="D114" i="1"/>
  <c r="E114" i="1"/>
  <c r="C114" i="1"/>
  <c r="D112" i="1"/>
  <c r="E112" i="1"/>
  <c r="C112" i="1"/>
  <c r="D109" i="1"/>
  <c r="E109" i="1"/>
  <c r="C109" i="1"/>
  <c r="D88" i="1"/>
  <c r="D87" i="1" s="1"/>
  <c r="E88" i="1"/>
  <c r="E87" i="1" s="1"/>
  <c r="F88" i="1"/>
  <c r="C88" i="1"/>
  <c r="C87" i="1" s="1"/>
  <c r="G88" i="1"/>
  <c r="D75" i="1"/>
  <c r="E75" i="1"/>
  <c r="C75" i="1"/>
  <c r="G79" i="1"/>
  <c r="D66" i="1"/>
  <c r="E66" i="1"/>
  <c r="G69" i="1"/>
  <c r="D63" i="1"/>
  <c r="E63" i="1"/>
  <c r="C63" i="1"/>
  <c r="G65" i="1"/>
  <c r="F51" i="1"/>
  <c r="D47" i="1"/>
  <c r="E47" i="1"/>
  <c r="C47" i="1"/>
  <c r="D40" i="1"/>
  <c r="E40" i="1"/>
  <c r="D50" i="1"/>
  <c r="E50" i="1"/>
  <c r="D57" i="1"/>
  <c r="E57" i="1"/>
  <c r="D59" i="1"/>
  <c r="E59" i="1"/>
  <c r="D72" i="1"/>
  <c r="E72" i="1"/>
  <c r="D92" i="1"/>
  <c r="D91" i="1" s="1"/>
  <c r="E92" i="1"/>
  <c r="E91" i="1" s="1"/>
  <c r="D95" i="1"/>
  <c r="D94" i="1" s="1"/>
  <c r="E95" i="1"/>
  <c r="E94" i="1" s="1"/>
  <c r="C95" i="1"/>
  <c r="C94" i="1" s="1"/>
  <c r="D97" i="1"/>
  <c r="E97" i="1"/>
  <c r="C98" i="1"/>
  <c r="C97" i="1" s="1"/>
  <c r="C92" i="1"/>
  <c r="C91" i="1" s="1"/>
  <c r="D80" i="1"/>
  <c r="E80" i="1"/>
  <c r="C80" i="1"/>
  <c r="C72" i="1"/>
  <c r="C66" i="1"/>
  <c r="C59" i="1"/>
  <c r="C57" i="1"/>
  <c r="D54" i="1"/>
  <c r="E54" i="1"/>
  <c r="C54" i="1"/>
  <c r="C50" i="1"/>
  <c r="C40" i="1"/>
  <c r="C21" i="1"/>
  <c r="D21" i="1"/>
  <c r="B21" i="1"/>
  <c r="C232" i="1"/>
  <c r="B232" i="1"/>
  <c r="F61" i="1"/>
  <c r="C173" i="1" l="1"/>
  <c r="C169" i="1" s="1"/>
  <c r="E173" i="1"/>
  <c r="E169" i="1" s="1"/>
  <c r="D173" i="1"/>
  <c r="D169" i="1" s="1"/>
  <c r="C53" i="1"/>
  <c r="E53" i="1"/>
  <c r="D53" i="1"/>
  <c r="E161" i="1"/>
  <c r="D161" i="1"/>
  <c r="C161" i="1"/>
  <c r="E108" i="1"/>
  <c r="D108" i="1"/>
  <c r="C151" i="1"/>
  <c r="E151" i="1"/>
  <c r="D151" i="1"/>
  <c r="C116" i="1"/>
  <c r="C108" i="1"/>
  <c r="E116" i="1"/>
  <c r="D116" i="1"/>
  <c r="D90" i="1"/>
  <c r="E90" i="1"/>
  <c r="C71" i="1"/>
  <c r="F54" i="1"/>
  <c r="C62" i="1"/>
  <c r="E39" i="1"/>
  <c r="D39" i="1"/>
  <c r="C39" i="1"/>
  <c r="C90" i="1"/>
  <c r="G54" i="1"/>
  <c r="G168" i="1"/>
  <c r="G156" i="1"/>
  <c r="F154" i="1"/>
  <c r="D232" i="1"/>
  <c r="G153" i="1"/>
  <c r="G159" i="1"/>
  <c r="G160" i="1"/>
  <c r="G163" i="1"/>
  <c r="G175" i="1"/>
  <c r="G179" i="1"/>
  <c r="G181" i="1"/>
  <c r="G184" i="1"/>
  <c r="G137" i="1"/>
  <c r="G138" i="1"/>
  <c r="G139" i="1"/>
  <c r="G140" i="1"/>
  <c r="G141" i="1"/>
  <c r="G132" i="1"/>
  <c r="G133" i="1"/>
  <c r="G134" i="1"/>
  <c r="G135" i="1"/>
  <c r="G110" i="1"/>
  <c r="G111" i="1"/>
  <c r="G113" i="1"/>
  <c r="G115" i="1"/>
  <c r="G118" i="1"/>
  <c r="G119" i="1"/>
  <c r="G120" i="1"/>
  <c r="G123" i="1"/>
  <c r="G124" i="1"/>
  <c r="G125" i="1"/>
  <c r="G126" i="1"/>
  <c r="G128" i="1"/>
  <c r="G129" i="1"/>
  <c r="G130" i="1"/>
  <c r="G131" i="1"/>
  <c r="F184" i="1"/>
  <c r="F175" i="1"/>
  <c r="F176" i="1"/>
  <c r="F179" i="1"/>
  <c r="F181" i="1"/>
  <c r="F159" i="1"/>
  <c r="F160" i="1"/>
  <c r="F163" i="1"/>
  <c r="F153" i="1"/>
  <c r="F137" i="1"/>
  <c r="F138" i="1"/>
  <c r="F139" i="1"/>
  <c r="F140" i="1"/>
  <c r="F143" i="1"/>
  <c r="F125" i="1"/>
  <c r="F126" i="1"/>
  <c r="F128" i="1"/>
  <c r="F129" i="1"/>
  <c r="F130" i="1"/>
  <c r="F131" i="1"/>
  <c r="F132" i="1"/>
  <c r="F133" i="1"/>
  <c r="F134" i="1"/>
  <c r="F118" i="1"/>
  <c r="F119" i="1"/>
  <c r="F120" i="1"/>
  <c r="F123" i="1"/>
  <c r="F110" i="1"/>
  <c r="F111" i="1"/>
  <c r="F113" i="1"/>
  <c r="F115" i="1"/>
  <c r="G41" i="1"/>
  <c r="G49" i="1"/>
  <c r="G51" i="1"/>
  <c r="G55" i="1"/>
  <c r="G56" i="1"/>
  <c r="G58" i="1"/>
  <c r="G60" i="1"/>
  <c r="G64" i="1"/>
  <c r="G67" i="1"/>
  <c r="G68" i="1"/>
  <c r="G70" i="1"/>
  <c r="G73" i="1"/>
  <c r="G74" i="1"/>
  <c r="G76" i="1"/>
  <c r="G77" i="1"/>
  <c r="G78" i="1"/>
  <c r="G82" i="1"/>
  <c r="G84" i="1"/>
  <c r="G93" i="1"/>
  <c r="F49" i="1"/>
  <c r="F55" i="1"/>
  <c r="F56" i="1"/>
  <c r="F58" i="1"/>
  <c r="F60" i="1"/>
  <c r="F64" i="1"/>
  <c r="F67" i="1"/>
  <c r="F68" i="1"/>
  <c r="F73" i="1"/>
  <c r="F74" i="1"/>
  <c r="F76" i="1"/>
  <c r="F77" i="1"/>
  <c r="F82" i="1"/>
  <c r="F93" i="1"/>
  <c r="F41" i="1"/>
  <c r="F42" i="1"/>
  <c r="F46" i="1"/>
  <c r="G146" i="1"/>
  <c r="G143" i="1"/>
  <c r="F146" i="1"/>
  <c r="F135" i="1"/>
  <c r="F124" i="1"/>
  <c r="C266" i="1"/>
  <c r="B266" i="1"/>
  <c r="D265" i="1"/>
  <c r="D247" i="1"/>
  <c r="D248" i="1"/>
  <c r="D249" i="1"/>
  <c r="D250" i="1"/>
  <c r="D251" i="1"/>
  <c r="D246" i="1"/>
  <c r="D231" i="1"/>
  <c r="D216" i="1"/>
  <c r="D217" i="1"/>
  <c r="D218" i="1"/>
  <c r="D219" i="1"/>
  <c r="D215" i="1"/>
  <c r="F114" i="1"/>
  <c r="E83" i="1"/>
  <c r="C24" i="1"/>
  <c r="D24" i="1"/>
  <c r="D25" i="1" s="1"/>
  <c r="D28" i="1" s="1"/>
  <c r="B24" i="1"/>
  <c r="D38" i="1" l="1"/>
  <c r="D101" i="1" s="1"/>
  <c r="E38" i="1"/>
  <c r="E101" i="1" s="1"/>
  <c r="C38" i="1"/>
  <c r="C101" i="1" s="1"/>
  <c r="G155" i="1"/>
  <c r="G167" i="1"/>
  <c r="F182" i="1"/>
  <c r="F144" i="1"/>
  <c r="F75" i="1"/>
  <c r="G75" i="1"/>
  <c r="F145" i="1"/>
  <c r="F151" i="1"/>
  <c r="G144" i="1"/>
  <c r="G182" i="1"/>
  <c r="F157" i="1"/>
  <c r="G157" i="1"/>
  <c r="F59" i="1"/>
  <c r="G59" i="1"/>
  <c r="G80" i="1"/>
  <c r="G178" i="1"/>
  <c r="G158" i="1"/>
  <c r="G50" i="1"/>
  <c r="F66" i="1"/>
  <c r="G112" i="1"/>
  <c r="G57" i="1"/>
  <c r="F63" i="1"/>
  <c r="G91" i="1"/>
  <c r="G63" i="1"/>
  <c r="F117" i="1"/>
  <c r="G152" i="1"/>
  <c r="G40" i="1"/>
  <c r="F162" i="1"/>
  <c r="F158" i="1"/>
  <c r="F40" i="1"/>
  <c r="F50" i="1"/>
  <c r="G122" i="1"/>
  <c r="F174" i="1"/>
  <c r="F47" i="1"/>
  <c r="F109" i="1"/>
  <c r="F136" i="1"/>
  <c r="G114" i="1"/>
  <c r="G174" i="1"/>
  <c r="F127" i="1"/>
  <c r="G72" i="1"/>
  <c r="G109" i="1"/>
  <c r="G66" i="1"/>
  <c r="G83" i="1"/>
  <c r="F72" i="1"/>
  <c r="F152" i="1"/>
  <c r="F112" i="1"/>
  <c r="F91" i="1"/>
  <c r="G117" i="1"/>
  <c r="F80" i="1"/>
  <c r="G47" i="1"/>
  <c r="G127" i="1"/>
  <c r="G162" i="1"/>
  <c r="G92" i="1"/>
  <c r="F122" i="1"/>
  <c r="F178" i="1"/>
  <c r="F57" i="1"/>
  <c r="F92" i="1"/>
  <c r="G136" i="1"/>
  <c r="D252" i="1"/>
  <c r="D266" i="1"/>
  <c r="D221" i="1"/>
  <c r="C25" i="1"/>
  <c r="B25" i="1"/>
  <c r="C188" i="1" l="1"/>
  <c r="G151" i="1"/>
  <c r="G161" i="1"/>
  <c r="F161" i="1"/>
  <c r="F173" i="1"/>
  <c r="F39" i="1"/>
  <c r="G39" i="1"/>
  <c r="F116" i="1"/>
  <c r="G116" i="1"/>
  <c r="F53" i="1"/>
  <c r="G53" i="1"/>
  <c r="G108" i="1"/>
  <c r="F108" i="1"/>
  <c r="G90" i="1"/>
  <c r="F90" i="1"/>
  <c r="G62" i="1"/>
  <c r="F62" i="1"/>
  <c r="G71" i="1"/>
  <c r="F71" i="1"/>
  <c r="G173" i="1"/>
  <c r="F169" i="1"/>
  <c r="G169" i="1" l="1"/>
  <c r="F101" i="1"/>
  <c r="G101" i="1"/>
  <c r="D188" i="1"/>
  <c r="F38" i="1"/>
  <c r="G38" i="1"/>
  <c r="G107" i="1"/>
  <c r="F107" i="1"/>
  <c r="E188" i="1"/>
  <c r="F188" i="1" s="1"/>
  <c r="G188" i="1" l="1"/>
  <c r="G145" i="1"/>
</calcChain>
</file>

<file path=xl/sharedStrings.xml><?xml version="1.0" encoding="utf-8"?>
<sst xmlns="http://schemas.openxmlformats.org/spreadsheetml/2006/main" count="298" uniqueCount="262">
  <si>
    <t>REPUBLIKA HRVATSKA</t>
  </si>
  <si>
    <t>VUKOVARSKO-SRIJEMSKA ŽUPANIJA</t>
  </si>
  <si>
    <t>OPĆINA BOGDANOVCI</t>
  </si>
  <si>
    <t>I. OPĆI DIO</t>
  </si>
  <si>
    <t>Članak 1.</t>
  </si>
  <si>
    <t>RAČUN PRIHODA I RASHODA</t>
  </si>
  <si>
    <t>PRIHODI POSLOVANJA</t>
  </si>
  <si>
    <t>UKUPNO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</si>
  <si>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</si>
  <si>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</si>
  <si>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</si>
  <si>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</si>
  <si>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</si>
  <si>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</si>
  <si>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 xml:space="preserve">DIO KOJI ĆE SE RASPOREDITI/POKRITI U RAZDOBLJU </t>
  </si>
  <si>
    <t>RAČUN FINANCIRANJA</t>
  </si>
  <si>
    <t>NETO FINANCIRANJE</t>
  </si>
  <si>
    <t>VIŠAK/MANJAK + NETO FINANCIRANJE/ZADUŽIVANJE + RASPOLOŽIVA SREDTSVA IZ PRETHODNIH GODINA</t>
  </si>
  <si>
    <t>Prihodi po ekonomskoj klasifikaciji</t>
  </si>
  <si>
    <t>Račun/ Pozicija</t>
  </si>
  <si>
    <t>Opis</t>
  </si>
  <si>
    <t>Indeks 5/4</t>
  </si>
  <si>
    <t>Prihodi poslovanja</t>
  </si>
  <si>
    <t>Prihodi od poreza</t>
  </si>
  <si>
    <t>Porez i prirez na dohodak</t>
  </si>
  <si>
    <t xml:space="preserve">Porez i prirez na dohodak od nesamostalnog rada </t>
  </si>
  <si>
    <t>Porezi na imovinu</t>
  </si>
  <si>
    <t>Porezi na robu i usluge</t>
  </si>
  <si>
    <t>Porez na promet</t>
  </si>
  <si>
    <t>Porezi na korištenje dobara ili izvođenje aktivnosti</t>
  </si>
  <si>
    <t>Pomoći iz inozemstva (darovnice) i od subjekata unutar opće države</t>
  </si>
  <si>
    <t xml:space="preserve">Pomoći iz proračuna </t>
  </si>
  <si>
    <t>Tekuće pomoći iz proračuna</t>
  </si>
  <si>
    <t xml:space="preserve">Kapitalne pomoći iz proračuna </t>
  </si>
  <si>
    <t>Pomoći od ostalih subjekata unutar opće države</t>
  </si>
  <si>
    <t>Tekuće pomoći od ostalih subjekata unutar opće države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</si>
  <si>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</si>
  <si>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</si>
  <si>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</si>
  <si>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</si>
  <si>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</si>
  <si>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</si>
  <si>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nefinancijske imovine</t>
  </si>
  <si>
    <t>Naknade za koncesije</t>
  </si>
  <si>
    <t>Prihodi od zakupa i iznajmljivanja imovine</t>
  </si>
  <si>
    <t>Ostali prihodi od nefinancijske imovine</t>
  </si>
  <si>
    <t>Prihodi od administrativnih pristojbi i po posebnim propisima</t>
  </si>
  <si>
    <t>Administrativne (upravne) pristojbe</t>
  </si>
  <si>
    <t>Županijske, gradske i općinske pristojbe i naknade</t>
  </si>
  <si>
    <t>Prihodi po posebnim propisima</t>
  </si>
  <si>
    <t>Doprinosi za šume</t>
  </si>
  <si>
    <t xml:space="preserve">Ostali nespomenuti prihodi </t>
  </si>
  <si>
    <t>Komunalni doprinos i naknada</t>
  </si>
  <si>
    <t>Komunalni doprinos</t>
  </si>
  <si>
    <t>Komunalna naknada</t>
  </si>
  <si>
    <t>Ostali prihodi</t>
  </si>
  <si>
    <t>Prihodi od prodaje nefi.  imovine</t>
  </si>
  <si>
    <t>Prihodi od prodaje neproizvedene imovine</t>
  </si>
  <si>
    <t>Prihodi od prodaje materijalne imovine - prirodnih bogatstava</t>
  </si>
  <si>
    <t>Zemljište</t>
  </si>
  <si>
    <t>Porez na promet nekretnina</t>
  </si>
  <si>
    <t>Ostale pristojbe i naknade</t>
  </si>
  <si>
    <t>Prihodi vodnog doprinosa</t>
  </si>
  <si>
    <t>Kazne</t>
  </si>
  <si>
    <t>UKUPNO PRIHODI:</t>
  </si>
  <si>
    <t>Tekuće donacije - Hrvatske vode</t>
  </si>
  <si>
    <t>Prihod od prodaje prijevoznih sredstava</t>
  </si>
  <si>
    <t>Prodaja automobila</t>
  </si>
  <si>
    <t>Prihodi od prodaje proizvedene dugotrajne imovine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</si>
  <si>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</si>
  <si>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</si>
  <si>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</si>
  <si>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</si>
  <si>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</si>
  <si>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</si>
  <si>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</si>
  <si>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</si>
  <si>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</si>
  <si>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</si>
  <si>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</si>
  <si>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</si>
  <si>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Subvencije</t>
  </si>
  <si>
    <t>Subvencije trgovačkim društvima, obrtnicima, malim i srednjim  poduzetnicima izvan javnog sektora</t>
  </si>
  <si>
    <t>Pomoći dane u inozemstvo i unutar opće države</t>
  </si>
  <si>
    <t>Pomoći unutar opće države</t>
  </si>
  <si>
    <t>Naknade građanima i kućanstvima iz proračuna</t>
  </si>
  <si>
    <t>Ostale naknade građanima i kućanstvima iz proračuna</t>
  </si>
  <si>
    <t>Ostali rashodi</t>
  </si>
  <si>
    <t>Tekuće donacije</t>
  </si>
  <si>
    <t>Rashodi za nabavu nefinancijske imovne</t>
  </si>
  <si>
    <t>Rashodi za kupovinu zemljišta</t>
  </si>
  <si>
    <t>Rashodi za nabavu proizvedene dugotrajne imovine</t>
  </si>
  <si>
    <t>Građevinski objekti</t>
  </si>
  <si>
    <t>Postrojenja i oprema</t>
  </si>
  <si>
    <t>Nematerijalna proizvedena imovina</t>
  </si>
  <si>
    <t>UKUPNO RASHODI:</t>
  </si>
  <si>
    <t>Rashodi po ekonomskoj klasifikaciji</t>
  </si>
  <si>
    <t>Plaće za zaposlene</t>
  </si>
  <si>
    <t>Topli obrok</t>
  </si>
  <si>
    <t>Ostali rahodi za zaposlene</t>
  </si>
  <si>
    <t>Doprinosi za obvezno zdravstveno osiguranje</t>
  </si>
  <si>
    <t>Službena putovanja</t>
  </si>
  <si>
    <t>Naknade za prijevoz</t>
  </si>
  <si>
    <t>Seminari</t>
  </si>
  <si>
    <t>Ostale naknade troškova nezaposlenima</t>
  </si>
  <si>
    <t>Uredski materijal i ostali materijal</t>
  </si>
  <si>
    <t>Energija</t>
  </si>
  <si>
    <t>Sitan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</si>
  <si>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</si>
  <si>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</si>
  <si>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</si>
  <si>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</si>
  <si>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</si>
  <si>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</si>
  <si>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</si>
  <si>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</si>
  <si>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</si>
  <si>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tijela, povjerenstava i sl.</t>
  </si>
  <si>
    <t>Premije osiguranja</t>
  </si>
  <si>
    <t>Reprezentacija</t>
  </si>
  <si>
    <t>Članarine</t>
  </si>
  <si>
    <t>Pristojbe i naknade</t>
  </si>
  <si>
    <t>Bankarske usluge i usluge platnog prometa</t>
  </si>
  <si>
    <t>Tekuće pomoći unutar općeg proračuna</t>
  </si>
  <si>
    <t>Naknade građanima i kućanstvima u novcu</t>
  </si>
  <si>
    <t>Naknade građanima i kućanstvima u naravi</t>
  </si>
  <si>
    <t>Tekuće donacije u novcu</t>
  </si>
  <si>
    <t>Kupovina zemljišta</t>
  </si>
  <si>
    <t>Poslovni objekti</t>
  </si>
  <si>
    <t>Ceste, željeznice i ostali prometni objekti</t>
  </si>
  <si>
    <t>Ostali građevinski objekti</t>
  </si>
  <si>
    <t>Uredska oprema i namještaj</t>
  </si>
  <si>
    <t>Uređaji, strojevi i oprema za ostale namjene</t>
  </si>
  <si>
    <t>Umjetnička, literarna i znanstvena djela</t>
  </si>
  <si>
    <t>Sudski troškovi</t>
  </si>
  <si>
    <t>Subvencije poljoprivrednicima i obrtnicima</t>
  </si>
  <si>
    <t>Oprema za održavanje i zaštitu</t>
  </si>
  <si>
    <t xml:space="preserve">3. IZVJEŠTAJ O KORIŠTENJU PRORAČUNSKE ZALIHE </t>
  </si>
  <si>
    <t xml:space="preserve">4. IZVJEŠTAJ O ZADUŽIVANJU NA DOMAĆEM I STRANOM TRŽIŠTU NOVCA I KAPITALA </t>
  </si>
  <si>
    <t xml:space="preserve">5. IZVJEŠTAJ O DANIM JAMSTVIMA I IZDACIMA PO JAMSTVIMA </t>
  </si>
  <si>
    <t xml:space="preserve">6. OBRAŽLOŽENJE OSTVARENIH PRIHODA I PRIMITKA, RASHODA I IZDATAKA </t>
  </si>
  <si>
    <t xml:space="preserve">6.1. OBRAZLOŽENJE OSTVARENJA PRIHODA I PRIMITAKA </t>
  </si>
  <si>
    <t xml:space="preserve"> PRIHODI POSLOVANJA </t>
  </si>
  <si>
    <t xml:space="preserve">PRIHODI POSLOVANJA </t>
  </si>
  <si>
    <t>Indeks</t>
  </si>
  <si>
    <t>Prihodi od poreza 61</t>
  </si>
  <si>
    <t>Pomoći 63</t>
  </si>
  <si>
    <t>Prihodi od imovine 64</t>
  </si>
  <si>
    <t>Prihodi od upravnih i administrativnih pristojbi, pristojbi po posebnim propisima i naknada  65</t>
  </si>
  <si>
    <t>Ostali prihodi 66</t>
  </si>
  <si>
    <t>U k u p n o : 6</t>
  </si>
  <si>
    <t xml:space="preserve"> PRIHODI OD PRODAJE NEFINANCIJSKE IMOVINE </t>
  </si>
  <si>
    <t>Prihodi od prodaje nefinancijske imovine 71</t>
  </si>
  <si>
    <r>
      <t>U k u p n o</t>
    </r>
    <r>
      <rPr>
        <sz val="10"/>
        <color rgb="FF000000"/>
        <rFont val="Calibri"/>
        <family val="2"/>
        <charset val="238"/>
        <scheme val="minor"/>
      </rPr>
      <t>: 7</t>
    </r>
  </si>
  <si>
    <r>
      <t>6.2.</t>
    </r>
    <r>
      <rPr>
        <b/>
        <i/>
        <sz val="10"/>
        <rFont val="Calibri"/>
        <family val="2"/>
        <charset val="238"/>
      </rPr>
      <t xml:space="preserve"> OBRAZLOŽENJE OSTVARENJA RASHODA I IZDATAKA</t>
    </r>
  </si>
  <si>
    <t>Prema ekonomskoj klasifikaciji rashodi i izdaci su:</t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</si>
  <si>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POSLOVANJA</t>
    </r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</si>
  <si>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ZA NABAVU NEFINANCIJSKE IMOVINE</t>
    </r>
  </si>
  <si>
    <t>Rashodi za zaposlene 31</t>
  </si>
  <si>
    <t>Materijalni rashodi 32</t>
  </si>
  <si>
    <t>Financijski rashodi 34</t>
  </si>
  <si>
    <t>Pomoći dane u inozemstvo i unutar opće države 36</t>
  </si>
  <si>
    <t>Naknade građanima i kućanstvima 37</t>
  </si>
  <si>
    <t>Ostali rashodi 38</t>
  </si>
  <si>
    <t>U k u p n o:  3</t>
  </si>
  <si>
    <t>Rashodi za nabavu proizvedene dugotrajne imovine 42</t>
  </si>
  <si>
    <t>U k u p n o:  4</t>
  </si>
  <si>
    <t xml:space="preserve">7. STANJE NENAPLAĆENIH POTRAŽIVANJA ZA PRIHODE </t>
  </si>
  <si>
    <t>8. STANJE NEPODMIRENIH DOSPJELIH OBVEZA</t>
  </si>
  <si>
    <t>9. DEFICITI/SUFICIT PRORAČUNA</t>
  </si>
  <si>
    <t>INDEKS</t>
  </si>
  <si>
    <t xml:space="preserve">Za naplatu dospjelih potraživanja za koje razrez, naplatu i evidenciju vodi jedinstveni upravni odjel, redovito se poduzimaju odgovarajuće mjere te provode ovršni i drugi propisani postupci naplate. </t>
  </si>
  <si>
    <t>U nastavku daje se obrazloženje ostvarenja pojedinih vrsta prihoda/ primitaka po osnovnim skupinama prihoda  u odnosu na ukupno planirane prihode.</t>
  </si>
  <si>
    <t>Indeks %  5/3</t>
  </si>
  <si>
    <t>Indeks % 5/4</t>
  </si>
  <si>
    <t>Indeks % 5/3</t>
  </si>
  <si>
    <t>PRIHODI OD PRODAJE NEFINANACIJSKE IMO.</t>
  </si>
  <si>
    <t>PRIMICI OD FIN. IMOVINE I ZADUŽIVANJA</t>
  </si>
  <si>
    <t>IZDACI ZA FIN. IMOVINU I OTPLATE ZAJMOVA</t>
  </si>
  <si>
    <t>Porez na dohodak od obrta</t>
  </si>
  <si>
    <t>Porez na dohodak od imovine</t>
  </si>
  <si>
    <t>Porez na dohodak od kapitala</t>
  </si>
  <si>
    <t>Povrat poreza na dohodak po godišnjoj prijavi</t>
  </si>
  <si>
    <t>Tekuće pomoći izvanproračunskim, županijskim, gradskim i općinskim proračunima</t>
  </si>
  <si>
    <t>2. POSEBNI DIO: U privitku ovog dokumenta.</t>
  </si>
  <si>
    <t>IZVRŠENJE 2022.</t>
  </si>
  <si>
    <t>Izvršenje 2022.</t>
  </si>
  <si>
    <t>Ulaganja u računalne programe</t>
  </si>
  <si>
    <t>Tekuće donacije vrtić-Bogdanovci</t>
  </si>
  <si>
    <t>Kapitane pomoći Hrvatske Vode</t>
  </si>
  <si>
    <t>Porez na dohodak po godišnjoj prijavi</t>
  </si>
  <si>
    <t>Kapitalne pomoći EZ-IGRALIŠTE</t>
  </si>
  <si>
    <t>Anamarija Savić Bajac, bacc. admin .publ.</t>
  </si>
  <si>
    <t>Primljeni zajmovi</t>
  </si>
  <si>
    <t>Primljeni zajmovi od državnog proračuna</t>
  </si>
  <si>
    <t>PRIMLJENI ZAJMOVI</t>
  </si>
  <si>
    <t>Plan 2023.</t>
  </si>
  <si>
    <t>Izvršenje 2023.</t>
  </si>
  <si>
    <t>Plan (EUR)</t>
  </si>
  <si>
    <t>Izvršenje (EUR)</t>
  </si>
  <si>
    <t>2023.</t>
  </si>
  <si>
    <t>Godišnji izvještaj o izvršenju Proračuna Općine Bogdanovci za razdoblje od 01.01.-31.12.2023.godine</t>
  </si>
  <si>
    <t xml:space="preserve">PLAN 2023. </t>
  </si>
  <si>
    <t>IZVRŠENJE 2023.</t>
  </si>
  <si>
    <t>Stalni porez na nepokretnu imovinu</t>
  </si>
  <si>
    <t>Naknada za korištenje nefinancijske imovine</t>
  </si>
  <si>
    <t>Naknade od nefinancijske imovine</t>
  </si>
  <si>
    <t>Prihodi iz nadležnog proračuna temeljem ugovorenih obaveza</t>
  </si>
  <si>
    <t>Prihodi od HZZO-a na temelju ugovorenih obaveza</t>
  </si>
  <si>
    <t>Tekuće donacije u naravi</t>
  </si>
  <si>
    <t>Naknada za štete uzrokovane prirodnom nepogodom</t>
  </si>
  <si>
    <t>Dodatka ulaganja u građevinske objekte u pripremi</t>
  </si>
  <si>
    <t xml:space="preserve">     U periodu od 01. siječnja do 31. prosinca 2023. g. Općina Bogdanovci se nije zaduživala. </t>
  </si>
  <si>
    <t>Prihodi iz nadležnog proračuna temeljem ugovorenih obveza</t>
  </si>
  <si>
    <t>Ukupni proračunski rashodi i izdaci u  2023. g  izvršeni su u iznosu od 1.066.362,43 € ili  90,87 % od godišnjeg plana.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</si>
  <si>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Rashodi za zaposlene izvršeni su u iznosu od 288.279,68 € ili 94,60 % u odnosu na godišnji plan. Odnose se na rashode za bruto plaće uposlenih dužnosnika, djelatnika JUO i djelatnika u javnim radovima.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</si>
  <si>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Materijalni rashodi izvršeni su u iznosu od 298.549,94 € ili 88,74 % od godišnjeg plana,a čine ih naknade troškova zaposlenih, rashodi za materijal i energiju, rashodi za usluge i ostali nespomenuti rashodi.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</si>
  <si>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Financijski rashodi izvršeni su iznosu 5.189,06 € ili 82,37 % u odnosu na godišnji plan. Ove rashode čine bankarske usluge, usluge platnog prometa.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</si>
  <si>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Ostali rashodi realizirani su u iznosu od 87.188,13 € ili 90,54 % od godišnjeg plana. Odnose  se na tekuće donacije u novcu udrugama građana, neprofitnim organizacijama, DVD-u, CK i sl.</t>
    </r>
  </si>
  <si>
    <t>Rashodi za nabavu proizvedene dugotrajne imovine realizirani su u iznosu od 204.389,36 € ili 92,90 % od godišnjeg plana. planiranih. Rashodi se odnose na izradu projektnih dokumentacija, izgradnje dječjih igrališta, nabavku računalne opreme, uredskog namještaja, te strojeva za održavanje 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</si>
  <si>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prodaje nefinancijske imovine  realizirani su u iznosu od 51.659,90 € što je 123 % od godišnjeg plana. Odnosi se na prihode od prodaje poljoprivrednog zemljišta u vlasništvu RH.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</si>
  <si>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imovine  realizirani su u iznosu od 58.880,57 € ili 60,83  % od godišnjeg plana.. Najznačajniji udio prihoda u ovoj skupini su prihodi od zakupa državnog poljoprivrednog zemljišta, koncesijske naknade, pravo služnosti, kamata.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</si>
  <si>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pomoći iz inozemstva i od subjekata unutar opće države ostvareni su u iznos od 703.174,80 € ili 84,36 % od godišnjeg plana (odnose se na tekuće  i kapitalne pomoći iz državnog proračuna, te fiskalnog izravnjanja).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</si>
  <si>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administrativnih pristojbi i po posebnih propisima realizirani su u iznosu 48.595,85 € kn ili 64,88 % od godišnjeg plana. Najznačajniji udio prihoda u ovoj skupini su prihodi od komunalne naknade i šumskog doprinosa.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</si>
  <si>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poreza ostvareni su u iznosu od 280.817,78 € ili 94,53 % od godišnjeg plana.  </t>
    </r>
  </si>
  <si>
    <t xml:space="preserve">Prihodi/primici u  2023. g. realizirani su u iznosu od 1.143.128,90 € ili  84,99 % od godišnjeg plana.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</si>
  <si>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Ukupni rashodi/izdaci u 2023. godini iznose 1.066.362,43 €, odnosno 90,87 % od plana.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</si>
  <si>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U  2023. godine ukupni prihodi/primici ostvareni su u iznosu od 1.143.128,90 €, odnosno 84,99 %  od plana.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</si>
  <si>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 xml:space="preserve">Razlika između ostvarenih prihoda/primitaka i rashoda/izdataka daje višak prihoda/primitaka u iznosu 76.766,47 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libri"/>
        <family val="2"/>
        <charset val="238"/>
        <scheme val="minor"/>
      </rPr>
      <t>.</t>
    </r>
  </si>
  <si>
    <t xml:space="preserve">Stanje nenaplaćenih potraživanja za prihode iskazano u  bilanci na dan 31. prosinca  2023. godine iznosi ukupno 543.167,90 € , a odnosi se na potraživanja:  </t>
  </si>
  <si>
    <t>- porez na nekretnine u iznosu od 5.167,92 €</t>
  </si>
  <si>
    <t>- porez na promet u iznosu od 1.382,50 €</t>
  </si>
  <si>
    <t>a).Potraživanja za poreze, EU sredstva u ukupnom  iznosu od 8.169,25 € a to su:</t>
  </si>
  <si>
    <t>- porez na tvrtku u iznosu od 1.618,83 €</t>
  </si>
  <si>
    <t xml:space="preserve"> - potraživanja od zakupa poslovnog prostora 5.266,21 €</t>
  </si>
  <si>
    <t xml:space="preserve"> - potraživanja od zakupa zemljišta u iznosu od 54.109,58 €</t>
  </si>
  <si>
    <t>- potraživanja za komunalne naknade u iznosu od 55.949,71 €</t>
  </si>
  <si>
    <t>- potraživanja za komunalni doprinos u iznosu od 1.331,70 €</t>
  </si>
  <si>
    <t>- potraživanja za šumski doprinos u iznosu od 427,55 €</t>
  </si>
  <si>
    <t>d). Potraživanja od prodaje nefinancijske imovine iznose 417.524,36 € odnose se na prodaju poljoprivrednog zemljišta u vasništvu RH s rokom otplate od dvadeset godina</t>
  </si>
  <si>
    <t>-potraživanja za kazne u iznosu od 92,91 €</t>
  </si>
  <si>
    <t xml:space="preserve">b). Potraživanja za prihode od nefinancijske imovine u ukupnom iznosu od 59.375,79 €, a to su </t>
  </si>
  <si>
    <t>c).Potraživanja za upravne i administrativne pristojbe i po posebnim propisima u ukupnom znosu od 58.098,50 €</t>
  </si>
  <si>
    <t>-potraživanja od koncesije - dimnjačar u iznosu od 296,63 €</t>
  </si>
  <si>
    <t>Temeljem knjigovodstvenih evidencija proračuna utvrđene su nepodmire dospjele obveze, odnosno sve obveze na dan 31. prosinca 2023. godine koje su evidentirane u ukupnom iznosu od 162.763,64 €.</t>
  </si>
  <si>
    <t xml:space="preserve">U  2023. godini ukupni prihodi/primici ostvareni su u iznosu od 1.143.128,90 € , odnosno 84,99 %  od godišnjeg plana. </t>
  </si>
  <si>
    <t>Ukupni rashodi/izdaci 2023. godini iznose 1.066.362,43 €, odnosno 90,87 % od godišnjeg plana.</t>
  </si>
  <si>
    <r>
      <t>Ova Odluka o usvajanju godišnjeg izvještaja o izvršenju Proračuna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Općine Bogdanovci za 2023. godinu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stupa na snagu osmog dana od dana objave u „Službenom vjesniku“ Vukovarsko-srijemske županije.</t>
    </r>
  </si>
  <si>
    <t>Klasa: 400-06/24-01/02</t>
  </si>
  <si>
    <t>Ur.br: 2196-8-01/01-24-01</t>
  </si>
  <si>
    <t>u Bogdanovcima,  02.05.2024. godine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</si>
  <si>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Uključujući preneseni manjak prihoda/primitaka iz prethodnih godina  u iznosu od 172.265,77 € i višak prihoda/primitaka 2023. u iznosu od 76.766,47 € u 2023. g., čini manjak prihoda u sljedećem razdoblju koji  iznosi 95.499,30 €. </t>
    </r>
  </si>
  <si>
    <t>Predsjednica općinskog vijeća</t>
  </si>
  <si>
    <r>
      <t xml:space="preserve">Razlika između ostvarenih prihoda/primitaka i rashoda/izdataka daje višak prihoda/primitaka u iznosu -95.499,30 </t>
    </r>
    <r>
      <rPr>
        <sz val="10"/>
        <rFont val="Calibri"/>
        <family val="2"/>
      </rPr>
      <t>€.</t>
    </r>
  </si>
  <si>
    <t xml:space="preserve">    U Proračunu Općine Bogdanovci za 2023. godini izdala zadužnice u iznosu 162.000,00 €, a primila u iznosu 95.000,00 €</t>
  </si>
  <si>
    <t>Općina Bogdanovci nije koristile proračunske zalihe.</t>
  </si>
  <si>
    <r>
      <t xml:space="preserve">Uključujući preneseni manjak prihoda/primitaka iz prethodnih godina  u iznosu -172.265,77 </t>
    </r>
    <r>
      <rPr>
        <sz val="10"/>
        <rFont val="Calibri"/>
        <family val="2"/>
      </rPr>
      <t>€</t>
    </r>
    <r>
      <rPr>
        <sz val="10"/>
        <rFont val="Calibri"/>
        <family val="2"/>
        <scheme val="minor"/>
      </rPr>
      <t xml:space="preserve"> kn i višak prihoda/primitaka u iznosu 76.766,47 </t>
    </r>
    <r>
      <rPr>
        <sz val="10"/>
        <rFont val="Calibri"/>
        <family val="2"/>
      </rPr>
      <t>€</t>
    </r>
    <r>
      <rPr>
        <sz val="10"/>
        <rFont val="Calibri"/>
        <family val="2"/>
        <scheme val="minor"/>
      </rPr>
      <t xml:space="preserve"> u 2023. g., čini manjak prihoda u sljedećem razdoblju koji  iznosi -95.499,30 </t>
    </r>
    <r>
      <rPr>
        <sz val="10"/>
        <rFont val="Calibri"/>
        <family val="2"/>
      </rPr>
      <t>€.</t>
    </r>
    <r>
      <rPr>
        <sz val="10"/>
        <rFont val="Calibri"/>
        <family val="2"/>
        <scheme val="minor"/>
      </rPr>
      <t xml:space="preserve"> </t>
    </r>
  </si>
  <si>
    <t>Odnose  se na obveze za rashode poslovanja (obveze za zaposlene, obveze za materijalne rashode, obveze za financijske rashode, obveze za naknade građanima i kućanstvima, ostale tekuće obveze) i za nabavu nefinancijske imovine (adaptacija i obnova Doma kulture u Petrovcima, dokumentacija za izradu PPUO, izrada elaborata za sanaciju opasnih mjesta, uređenje vijećnice u općinskoj zgradi u Petrovcima.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</si>
  <si>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Pomoći dane u inozemstvo i unutar opće države  realizirane su u iznosu od 120.203,77 € ili 98,76 % u odnosu na godišnji plan. Odnose se na  pomoći županijskim i općinskim proračunima, te sufinanciranje dječjih vrtića za djecu s područja Općine Bogdanovci.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</si>
  <si>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Naknade građanima i kućanstvima na temelju osiguranja i druge naknade realizirane su u iznosu od 62.562,49 € ili 82,00 % u odnosu na godišnji plan. Najveći dio sredstava odnose se na stipendije studentima, sufinanciranje cijene karata za prijevoza srednjoškolaca, troškove stanovanja, naknade za svako novorođeno dijete, jednokratne pomoći, paketiće za Božić i Uskrs.</t>
    </r>
  </si>
  <si>
    <t>ODLUKU O USVAJANJU GODIŠNJEG IZVJEŠTAJA O IZVRŠENJU PRORAČUNA OPĆINE BOGDANOVCI ZA 2023. GODINU</t>
  </si>
  <si>
    <t>Temeljem članka 89. Zakona o Proračunu ("Narodne novine broj 144/21), članka 16. Pravilnika o polugodišnjem i godišnjem izvještaju o izvršenju Proračuna i financijskog plana ("Narodne novine broj 85/23), te članku 29. Statuta Općine Bogdanovci ("Službeni vjesnik" Vukovarsko-srijemske županije broj 04/21, 21/22) općinsko vijeće Općine Bogdanovci na 42. sjednici održanoj 17.06.2024. godine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</si>
</sst>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Symbol"/>
      <family val="1"/>
      <charset val="238"/>
    </font>
    <font>
      <sz val="10"/>
      <name val="Calibri"/>
      <family val="2"/>
      <scheme val="minor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5" fillId="0" borderId="0" applyFont="0" applyFill="0" applyBorder="0" applyAlignment="0" applyProtection="0"/>
  </cellStyleXfs>
  <cellXfs count="220">
    <xf numFmtId="0" fontId="0" fillId="0" borderId="0" xfId="0"/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4" fillId="0" borderId="1" xfId="0" applyNumberFormat="1" applyFont="1" applyBorder="1"/>
    <xf numFmtId="4" fontId="5" fillId="0" borderId="6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4" fontId="8" fillId="5" borderId="6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9" fillId="7" borderId="6" xfId="0" applyFont="1" applyFill="1" applyBorder="1" applyAlignment="1">
      <alignment vertical="center" wrapText="1"/>
    </xf>
    <xf numFmtId="4" fontId="9" fillId="7" borderId="6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 wrapText="1"/>
    </xf>
    <xf numFmtId="4" fontId="9" fillId="4" borderId="6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vertical="center" wrapText="1"/>
    </xf>
    <xf numFmtId="4" fontId="2" fillId="5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10" fillId="5" borderId="6" xfId="0" applyNumberFormat="1" applyFont="1" applyFill="1" applyBorder="1" applyAlignment="1">
      <alignment horizontal="right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8" borderId="8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16" fontId="21" fillId="8" borderId="6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0" fontId="21" fillId="9" borderId="5" xfId="0" applyFont="1" applyFill="1" applyBorder="1" applyAlignment="1">
      <alignment horizontal="justify" vertical="center" wrapText="1"/>
    </xf>
    <xf numFmtId="4" fontId="21" fillId="9" borderId="6" xfId="0" applyNumberFormat="1" applyFont="1" applyFill="1" applyBorder="1" applyAlignment="1">
      <alignment vertical="center" wrapText="1"/>
    </xf>
    <xf numFmtId="4" fontId="21" fillId="9" borderId="6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1" fillId="8" borderId="7" xfId="0" applyFont="1" applyFill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vertical="center" wrapText="1"/>
    </xf>
    <xf numFmtId="16" fontId="21" fillId="8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10" fontId="14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8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4" fontId="6" fillId="5" borderId="0" xfId="0" applyNumberFormat="1" applyFont="1" applyFill="1" applyAlignment="1">
      <alignment horizontal="right" vertical="center" wrapText="1"/>
    </xf>
    <xf numFmtId="4" fontId="6" fillId="5" borderId="0" xfId="0" applyNumberFormat="1" applyFont="1" applyFill="1" applyAlignment="1">
      <alignment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/>
    <xf numFmtId="4" fontId="27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7" fillId="5" borderId="6" xfId="0" applyNumberFormat="1" applyFont="1" applyFill="1" applyBorder="1" applyAlignment="1">
      <alignment horizontal="right" vertical="center" wrapText="1"/>
    </xf>
    <xf numFmtId="0" fontId="0" fillId="2" borderId="0" xfId="0" applyFill="1"/>
    <xf numFmtId="4" fontId="10" fillId="2" borderId="6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9" fillId="6" borderId="6" xfId="0" applyNumberFormat="1" applyFont="1" applyFill="1" applyBorder="1" applyAlignment="1">
      <alignment horizontal="right" vertical="center" wrapText="1"/>
    </xf>
    <xf numFmtId="4" fontId="3" fillId="5" borderId="6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Border="1"/>
    <xf numFmtId="2" fontId="0" fillId="0" borderId="2" xfId="0" applyNumberFormat="1" applyBorder="1" applyAlignment="1">
      <alignment wrapText="1"/>
    </xf>
    <xf numFmtId="49" fontId="0" fillId="0" borderId="0" xfId="0" applyNumberFormat="1"/>
    <xf numFmtId="0" fontId="29" fillId="0" borderId="2" xfId="0" applyFont="1" applyBorder="1" applyAlignment="1">
      <alignment wrapText="1"/>
    </xf>
    <xf numFmtId="0" fontId="30" fillId="0" borderId="2" xfId="0" applyFont="1" applyBorder="1" applyAlignment="1">
      <alignment wrapText="1"/>
    </xf>
    <xf numFmtId="0" fontId="0" fillId="0" borderId="0" xfId="0" applyAlignment="1">
      <alignment horizontal="left"/>
    </xf>
    <xf numFmtId="4" fontId="30" fillId="0" borderId="0" xfId="0" applyNumberFormat="1" applyFont="1"/>
    <xf numFmtId="0" fontId="30" fillId="0" borderId="0" xfId="0" applyFont="1"/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vertical="center" wrapText="1"/>
    </xf>
    <xf numFmtId="4" fontId="10" fillId="3" borderId="6" xfId="0" applyNumberFormat="1" applyFon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vertical="center" wrapText="1"/>
    </xf>
    <xf numFmtId="4" fontId="9" fillId="10" borderId="6" xfId="0" applyNumberFormat="1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0" fillId="3" borderId="0" xfId="0" applyFill="1"/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49" fontId="30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6" fillId="5" borderId="14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left"/>
    </xf>
    <xf numFmtId="0" fontId="22" fillId="0" borderId="0" xfId="0" applyFont="1"/>
    <xf numFmtId="164" fontId="0" fillId="0" borderId="0" xfId="1" applyNumberFormat="1" applyFont="1"/>
    <xf numFmtId="164" fontId="0" fillId="5" borderId="0" xfId="1" applyNumberFormat="1" applyFont="1" applyFill="1"/>
    <xf numFmtId="164" fontId="0" fillId="0" borderId="0" xfId="0" applyNumberFormat="1"/>
    <xf numFmtId="4" fontId="6" fillId="3" borderId="15" xfId="0" applyNumberFormat="1" applyFont="1" applyFill="1" applyBorder="1" applyAlignment="1">
      <alignment horizontal="right" vertical="center" wrapText="1"/>
    </xf>
    <xf numFmtId="164" fontId="36" fillId="5" borderId="1" xfId="1" applyNumberFormat="1" applyFont="1" applyFill="1" applyBorder="1"/>
    <xf numFmtId="4" fontId="22" fillId="0" borderId="6" xfId="0" applyNumberFormat="1" applyFont="1" applyBorder="1" applyAlignment="1">
      <alignment horizontal="right" vertical="center" wrapText="1"/>
    </xf>
    <xf numFmtId="4" fontId="27" fillId="0" borderId="1" xfId="0" applyNumberFormat="1" applyFont="1" applyBorder="1"/>
    <xf numFmtId="4" fontId="37" fillId="0" borderId="1" xfId="0" applyNumberFormat="1" applyFont="1" applyBorder="1"/>
    <xf numFmtId="4" fontId="8" fillId="3" borderId="6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5" borderId="16" xfId="0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  <xf numFmtId="4" fontId="7" fillId="3" borderId="6" xfId="0" applyNumberFormat="1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4" fontId="0" fillId="5" borderId="1" xfId="0" applyNumberFormat="1" applyFill="1" applyBorder="1"/>
    <xf numFmtId="4" fontId="0" fillId="5" borderId="0" xfId="0" applyNumberFormat="1" applyFill="1"/>
    <xf numFmtId="0" fontId="40" fillId="0" borderId="0" xfId="0" applyFont="1" applyAlignment="1">
      <alignment vertical="center"/>
    </xf>
    <xf numFmtId="1" fontId="7" fillId="6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" fontId="30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 wrapText="1"/>
    </xf>
    <xf numFmtId="16" fontId="21" fillId="8" borderId="7" xfId="0" applyNumberFormat="1" applyFont="1" applyFill="1" applyBorder="1" applyAlignment="1">
      <alignment horizontal="center" vertical="center" wrapText="1"/>
    </xf>
    <xf numFmtId="16" fontId="21" fillId="8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9" fillId="3" borderId="7" xfId="0" applyNumberFormat="1" applyFont="1" applyFill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8" borderId="7" xfId="0" applyFont="1" applyFill="1" applyBorder="1" applyAlignment="1">
      <alignment horizontal="left" vertical="center" wrapText="1" indent="5"/>
    </xf>
    <xf numFmtId="0" fontId="22" fillId="8" borderId="5" xfId="0" applyFont="1" applyFill="1" applyBorder="1" applyAlignment="1">
      <alignment horizontal="left" vertical="center" wrapText="1" indent="5"/>
    </xf>
    <xf numFmtId="0" fontId="12" fillId="0" borderId="0" xfId="0" applyFont="1" applyAlignment="1">
      <alignment horizontal="left" vertical="center" wrapText="1"/>
    </xf>
    <xf numFmtId="0" fontId="21" fillId="8" borderId="7" xfId="0" applyFont="1" applyFill="1" applyBorder="1" applyAlignment="1">
      <alignment horizontal="justify" vertical="center" wrapText="1"/>
    </xf>
    <xf numFmtId="0" fontId="21" fillId="8" borderId="5" xfId="0" applyFont="1" applyFill="1" applyBorder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49" fontId="38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2" fillId="8" borderId="7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7"/>
  <sheetViews>
    <sheetView tabSelected="1" workbookViewId="0">
      <selection activeCell="F1" sqref="F1"/>
    </sheetView>
  </sheetViews>
  <sheetFormatPr defaultRowHeight="15" x14ac:dyDescent="0.25"/>
  <cols>
    <col min="1" max="1" width="41.5703125" customWidth="1"/>
    <col min="2" max="2" width="23.7109375" style="4" customWidth="1"/>
    <col min="3" max="3" width="14.140625" style="4" bestFit="1" customWidth="1"/>
    <col min="4" max="4" width="15.28515625" style="4" bestFit="1" customWidth="1"/>
    <col min="5" max="5" width="13.140625" style="4" bestFit="1" customWidth="1"/>
    <col min="6" max="6" width="11.7109375" style="4" bestFit="1" customWidth="1"/>
    <col min="7" max="7" width="9.42578125" style="4" customWidth="1"/>
    <col min="8" max="8" width="15.85546875" bestFit="1" customWidth="1"/>
    <col min="10" max="10" width="12" bestFit="1" customWidth="1"/>
    <col min="13" max="13" width="0" hidden="1" customWidth="1"/>
  </cols>
  <sheetData>
    <row r="1" spans="1:7" x14ac:dyDescent="0.25">
      <c r="A1" t="s">
        <v>0</v>
      </c>
      <c r="F1" s="81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248</v>
      </c>
    </row>
    <row r="5" spans="1:7" x14ac:dyDescent="0.25">
      <c r="A5" t="s">
        <v>249</v>
      </c>
    </row>
    <row r="6" spans="1:7" x14ac:dyDescent="0.25">
      <c r="A6" t="s">
        <v>250</v>
      </c>
    </row>
    <row r="8" spans="1:7" ht="63" customHeight="1" x14ac:dyDescent="0.25">
      <c r="A8" s="173" t="s">
        <v>261</v>
      </c>
      <c r="B8" s="173"/>
      <c r="C8" s="173"/>
      <c r="D8" s="173"/>
      <c r="E8" s="173"/>
      <c r="F8" s="173"/>
    </row>
    <row r="10" spans="1:7" x14ac:dyDescent="0.25">
      <c r="A10" s="195" t="s">
        <v>260</v>
      </c>
      <c r="B10" s="195"/>
      <c r="C10" s="195"/>
      <c r="D10" s="195"/>
      <c r="E10" s="195"/>
      <c r="F10" s="195"/>
      <c r="G10" s="195"/>
    </row>
    <row r="11" spans="1:7" x14ac:dyDescent="0.25">
      <c r="A11" s="106"/>
      <c r="B11" s="141"/>
      <c r="C11" s="141"/>
      <c r="D11" s="141"/>
      <c r="E11" s="141"/>
      <c r="F11" s="141"/>
      <c r="G11" s="141"/>
    </row>
    <row r="12" spans="1:7" x14ac:dyDescent="0.25">
      <c r="A12" s="205" t="s">
        <v>3</v>
      </c>
      <c r="B12" s="205"/>
      <c r="C12" s="205"/>
      <c r="D12" s="205"/>
      <c r="E12" s="205"/>
      <c r="F12" s="205"/>
      <c r="G12" s="205"/>
    </row>
    <row r="14" spans="1:7" x14ac:dyDescent="0.25">
      <c r="A14" s="195" t="s">
        <v>4</v>
      </c>
      <c r="B14" s="195"/>
      <c r="C14" s="195"/>
      <c r="D14" s="195"/>
      <c r="E14" s="195"/>
      <c r="F14" s="195"/>
      <c r="G14" s="195"/>
    </row>
    <row r="15" spans="1:7" x14ac:dyDescent="0.25">
      <c r="A15" t="s">
        <v>201</v>
      </c>
      <c r="B15"/>
      <c r="D15"/>
    </row>
    <row r="17" spans="1:5" x14ac:dyDescent="0.25">
      <c r="A17" s="1" t="s">
        <v>5</v>
      </c>
      <c r="B17" s="5" t="s">
        <v>185</v>
      </c>
      <c r="C17" s="5" t="s">
        <v>202</v>
      </c>
      <c r="D17" s="5" t="s">
        <v>203</v>
      </c>
    </row>
    <row r="18" spans="1:5" x14ac:dyDescent="0.25">
      <c r="A18" s="2" t="s">
        <v>6</v>
      </c>
      <c r="B18" s="6">
        <v>886764.86</v>
      </c>
      <c r="C18" s="6">
        <v>1303009.4099999999</v>
      </c>
      <c r="D18" s="6">
        <v>1091469</v>
      </c>
    </row>
    <row r="19" spans="1:5" x14ac:dyDescent="0.25">
      <c r="A19" s="3" t="s">
        <v>176</v>
      </c>
      <c r="B19" s="6">
        <v>54352.45</v>
      </c>
      <c r="C19" s="6">
        <v>42000.12</v>
      </c>
      <c r="D19" s="6">
        <v>51659.9</v>
      </c>
    </row>
    <row r="20" spans="1:5" x14ac:dyDescent="0.25">
      <c r="A20" s="3" t="s">
        <v>195</v>
      </c>
      <c r="B20" s="6">
        <v>6393.17</v>
      </c>
      <c r="C20" s="169">
        <v>0</v>
      </c>
      <c r="D20" s="169">
        <v>0</v>
      </c>
      <c r="E20" s="170"/>
    </row>
    <row r="21" spans="1:5" x14ac:dyDescent="0.25">
      <c r="A21" s="1" t="s">
        <v>7</v>
      </c>
      <c r="B21" s="7">
        <f>SUM(B18:B20)</f>
        <v>947510.48</v>
      </c>
      <c r="C21" s="7">
        <f t="shared" ref="C21:D21" si="0">SUM(C18:C20)</f>
        <v>1345009.53</v>
      </c>
      <c r="D21" s="7">
        <f t="shared" si="0"/>
        <v>1143128.8999999999</v>
      </c>
    </row>
    <row r="22" spans="1:5" x14ac:dyDescent="0.25">
      <c r="A22" s="2" t="s">
        <v>8</v>
      </c>
      <c r="B22" s="6">
        <v>846633.76</v>
      </c>
      <c r="C22" s="6">
        <v>942552.72</v>
      </c>
      <c r="D22" s="6">
        <v>861973.07</v>
      </c>
    </row>
    <row r="23" spans="1:5" x14ac:dyDescent="0.25">
      <c r="A23" s="2" t="s">
        <v>9</v>
      </c>
      <c r="B23" s="6">
        <v>67481.070000000007</v>
      </c>
      <c r="C23" s="6">
        <v>231000</v>
      </c>
      <c r="D23" s="6">
        <v>204389.36</v>
      </c>
    </row>
    <row r="24" spans="1:5" x14ac:dyDescent="0.25">
      <c r="A24" s="1" t="s">
        <v>10</v>
      </c>
      <c r="B24" s="7">
        <f>SUM(B22:B23)</f>
        <v>914114.83000000007</v>
      </c>
      <c r="C24" s="7">
        <f>SUM(C22:C23)</f>
        <v>1173552.72</v>
      </c>
      <c r="D24" s="7">
        <f>SUM(D22:D23)</f>
        <v>1066362.43</v>
      </c>
    </row>
    <row r="25" spans="1:5" x14ac:dyDescent="0.25">
      <c r="A25" s="1" t="s">
        <v>11</v>
      </c>
      <c r="B25" s="7">
        <f>B21-B24</f>
        <v>33395.649999999907</v>
      </c>
      <c r="C25" s="7">
        <f>C21-C24</f>
        <v>171456.81000000006</v>
      </c>
      <c r="D25" s="7">
        <f>D21-D24</f>
        <v>76766.469999999972</v>
      </c>
    </row>
    <row r="26" spans="1:5" ht="13.5" customHeight="1" x14ac:dyDescent="0.25">
      <c r="A26" s="175" t="s">
        <v>12</v>
      </c>
      <c r="B26" s="176"/>
      <c r="C26" s="176"/>
      <c r="D26" s="177"/>
    </row>
    <row r="27" spans="1:5" ht="30" customHeight="1" x14ac:dyDescent="0.25">
      <c r="A27" s="105" t="s">
        <v>13</v>
      </c>
      <c r="B27" s="6"/>
      <c r="C27" s="6"/>
      <c r="D27" s="149">
        <v>-172265.77</v>
      </c>
    </row>
    <row r="28" spans="1:5" x14ac:dyDescent="0.25">
      <c r="A28" s="105" t="s">
        <v>14</v>
      </c>
      <c r="B28" s="6"/>
      <c r="C28" s="6"/>
      <c r="D28" s="149">
        <f>D27+D25</f>
        <v>-95499.300000000017</v>
      </c>
    </row>
    <row r="29" spans="1:5" x14ac:dyDescent="0.25">
      <c r="A29" s="178" t="s">
        <v>15</v>
      </c>
      <c r="B29" s="179"/>
      <c r="C29" s="179"/>
      <c r="D29" s="180"/>
    </row>
    <row r="30" spans="1:5" x14ac:dyDescent="0.25">
      <c r="A30" s="102" t="s">
        <v>177</v>
      </c>
      <c r="B30" s="6">
        <v>0</v>
      </c>
      <c r="C30" s="6">
        <v>0</v>
      </c>
      <c r="D30" s="6">
        <v>0</v>
      </c>
    </row>
    <row r="31" spans="1:5" x14ac:dyDescent="0.25">
      <c r="A31" s="3" t="s">
        <v>178</v>
      </c>
      <c r="B31" s="6">
        <v>0</v>
      </c>
      <c r="C31" s="6">
        <v>0</v>
      </c>
      <c r="D31" s="6">
        <v>0</v>
      </c>
    </row>
    <row r="32" spans="1:5" x14ac:dyDescent="0.25">
      <c r="A32" s="178" t="s">
        <v>16</v>
      </c>
      <c r="B32" s="179"/>
      <c r="C32" s="179"/>
      <c r="D32" s="180"/>
    </row>
    <row r="33" spans="1:8" ht="39" x14ac:dyDescent="0.25">
      <c r="A33" s="104" t="s">
        <v>17</v>
      </c>
      <c r="B33" s="101"/>
      <c r="C33" s="101"/>
      <c r="D33" s="150">
        <v>-95449.3</v>
      </c>
    </row>
    <row r="34" spans="1:8" x14ac:dyDescent="0.25">
      <c r="A34" s="80"/>
      <c r="B34" s="81"/>
      <c r="C34" s="81"/>
      <c r="D34" s="81"/>
    </row>
    <row r="35" spans="1:8" ht="15.75" thickBot="1" x14ac:dyDescent="0.3">
      <c r="A35" s="30" t="s">
        <v>18</v>
      </c>
      <c r="B35" s="31"/>
      <c r="C35" s="32"/>
      <c r="D35" s="32"/>
      <c r="E35" s="32"/>
      <c r="F35" s="32"/>
      <c r="G35" s="32"/>
    </row>
    <row r="36" spans="1:8" ht="30.75" thickBot="1" x14ac:dyDescent="0.3">
      <c r="A36" s="21" t="s">
        <v>19</v>
      </c>
      <c r="B36" s="22" t="s">
        <v>20</v>
      </c>
      <c r="C36" s="23" t="s">
        <v>186</v>
      </c>
      <c r="D36" s="23" t="s">
        <v>196</v>
      </c>
      <c r="E36" s="23" t="s">
        <v>197</v>
      </c>
      <c r="F36" s="23" t="s">
        <v>173</v>
      </c>
      <c r="G36" s="23" t="s">
        <v>174</v>
      </c>
    </row>
    <row r="37" spans="1:8" ht="15.75" thickBot="1" x14ac:dyDescent="0.3">
      <c r="A37" s="24">
        <v>1</v>
      </c>
      <c r="B37" s="25">
        <v>2</v>
      </c>
      <c r="C37" s="172">
        <v>3</v>
      </c>
      <c r="D37" s="29">
        <v>4</v>
      </c>
      <c r="E37" s="29">
        <v>5</v>
      </c>
      <c r="F37" s="29">
        <v>6</v>
      </c>
      <c r="G37" s="29">
        <v>7</v>
      </c>
    </row>
    <row r="38" spans="1:8" ht="15.75" thickBot="1" x14ac:dyDescent="0.3">
      <c r="A38" s="116">
        <v>6</v>
      </c>
      <c r="B38" s="26" t="s">
        <v>22</v>
      </c>
      <c r="C38" s="27">
        <f>SUM(C39+C53+C62+C71+C83)</f>
        <v>886764.87</v>
      </c>
      <c r="D38" s="27">
        <f>SUM(D39+D53+D62+D71+D83+D87)</f>
        <v>1303009.4100000001</v>
      </c>
      <c r="E38" s="27">
        <f>SUM(E39+E53+E62+E71+E83)</f>
        <v>1091469</v>
      </c>
      <c r="F38" s="27">
        <f>E38/C38*100</f>
        <v>123.08437523015543</v>
      </c>
      <c r="G38" s="27">
        <f>E38/D38*100</f>
        <v>83.765243107492211</v>
      </c>
      <c r="H38" s="143"/>
    </row>
    <row r="39" spans="1:8" ht="15.75" thickBot="1" x14ac:dyDescent="0.3">
      <c r="A39" s="15">
        <v>61</v>
      </c>
      <c r="B39" s="16" t="s">
        <v>23</v>
      </c>
      <c r="C39" s="17">
        <f>SUM(C40+C47+C50)</f>
        <v>198813.99000000002</v>
      </c>
      <c r="D39" s="17">
        <f t="shared" ref="D39:E39" si="1">SUM(D40+D47+D50)</f>
        <v>297059.41000000003</v>
      </c>
      <c r="E39" s="17">
        <f t="shared" si="1"/>
        <v>280817.77999999997</v>
      </c>
      <c r="F39" s="17">
        <f t="shared" ref="F39:F101" si="2">E39/C39*100</f>
        <v>141.24648874055589</v>
      </c>
      <c r="G39" s="17">
        <f t="shared" ref="G39:G101" si="3">E39/D39*100</f>
        <v>94.532531388249893</v>
      </c>
      <c r="H39" s="143"/>
    </row>
    <row r="40" spans="1:8" ht="15.75" thickBot="1" x14ac:dyDescent="0.3">
      <c r="A40" s="12">
        <v>611</v>
      </c>
      <c r="B40" s="13" t="s">
        <v>24</v>
      </c>
      <c r="C40" s="14">
        <f>SUM(C41:C46)</f>
        <v>167095.4</v>
      </c>
      <c r="D40" s="14">
        <f t="shared" ref="D40:E40" si="4">SUM(D41:D46)</f>
        <v>200059.41</v>
      </c>
      <c r="E40" s="14">
        <f t="shared" si="4"/>
        <v>240956.71</v>
      </c>
      <c r="F40" s="14">
        <f t="shared" si="2"/>
        <v>144.20307800214727</v>
      </c>
      <c r="G40" s="14">
        <f t="shared" si="3"/>
        <v>120.44257753234402</v>
      </c>
      <c r="H40" s="143"/>
    </row>
    <row r="41" spans="1:8" ht="30.75" thickBot="1" x14ac:dyDescent="0.3">
      <c r="A41" s="9">
        <v>6111</v>
      </c>
      <c r="B41" s="10" t="s">
        <v>25</v>
      </c>
      <c r="C41" s="11">
        <v>138097.13</v>
      </c>
      <c r="D41" s="8">
        <v>200059.41</v>
      </c>
      <c r="E41" s="93">
        <v>240956.71</v>
      </c>
      <c r="F41" s="20">
        <f t="shared" si="2"/>
        <v>174.4835030242844</v>
      </c>
      <c r="G41" s="20">
        <f t="shared" si="3"/>
        <v>120.44257753234402</v>
      </c>
      <c r="H41" s="143"/>
    </row>
    <row r="42" spans="1:8" ht="30.75" thickBot="1" x14ac:dyDescent="0.3">
      <c r="A42" s="9">
        <v>6112</v>
      </c>
      <c r="B42" s="10" t="s">
        <v>179</v>
      </c>
      <c r="C42" s="11">
        <v>27759.3</v>
      </c>
      <c r="D42" s="8">
        <v>0</v>
      </c>
      <c r="E42" s="93">
        <v>0</v>
      </c>
      <c r="F42" s="20">
        <f t="shared" si="2"/>
        <v>0</v>
      </c>
      <c r="G42" s="20">
        <v>0</v>
      </c>
      <c r="H42" s="143"/>
    </row>
    <row r="43" spans="1:8" ht="30.75" thickBot="1" x14ac:dyDescent="0.3">
      <c r="A43" s="9">
        <v>6113</v>
      </c>
      <c r="B43" s="10" t="s">
        <v>180</v>
      </c>
      <c r="C43" s="11">
        <v>0</v>
      </c>
      <c r="D43" s="8">
        <v>0</v>
      </c>
      <c r="E43" s="93">
        <v>0</v>
      </c>
      <c r="F43" s="20">
        <v>0</v>
      </c>
      <c r="G43" s="20">
        <v>0</v>
      </c>
      <c r="H43" s="143"/>
    </row>
    <row r="44" spans="1:8" ht="30.75" thickBot="1" x14ac:dyDescent="0.3">
      <c r="A44" s="9">
        <v>6114</v>
      </c>
      <c r="B44" s="10" t="s">
        <v>181</v>
      </c>
      <c r="C44" s="11">
        <v>0</v>
      </c>
      <c r="D44" s="8">
        <v>0</v>
      </c>
      <c r="E44" s="93">
        <v>0</v>
      </c>
      <c r="F44" s="20">
        <v>0</v>
      </c>
      <c r="G44" s="20">
        <v>0</v>
      </c>
      <c r="H44" s="143"/>
    </row>
    <row r="45" spans="1:8" ht="30.75" thickBot="1" x14ac:dyDescent="0.3">
      <c r="A45" s="9">
        <v>6115</v>
      </c>
      <c r="B45" s="10" t="s">
        <v>190</v>
      </c>
      <c r="C45" s="11">
        <v>4.3</v>
      </c>
      <c r="D45" s="8">
        <v>0</v>
      </c>
      <c r="E45" s="93">
        <v>0</v>
      </c>
      <c r="F45" s="20">
        <v>0</v>
      </c>
      <c r="G45" s="20">
        <v>0</v>
      </c>
      <c r="H45" s="143"/>
    </row>
    <row r="46" spans="1:8" ht="36" customHeight="1" thickBot="1" x14ac:dyDescent="0.3">
      <c r="A46" s="9">
        <v>6117</v>
      </c>
      <c r="B46" s="10" t="s">
        <v>182</v>
      </c>
      <c r="C46" s="11">
        <v>1234.67</v>
      </c>
      <c r="D46" s="8">
        <v>0</v>
      </c>
      <c r="E46" s="93">
        <v>0</v>
      </c>
      <c r="F46" s="20">
        <f t="shared" si="2"/>
        <v>0</v>
      </c>
      <c r="G46" s="20">
        <v>0</v>
      </c>
      <c r="H46" s="143"/>
    </row>
    <row r="47" spans="1:8" ht="15.75" thickBot="1" x14ac:dyDescent="0.3">
      <c r="A47" s="12">
        <v>613</v>
      </c>
      <c r="B47" s="13" t="s">
        <v>26</v>
      </c>
      <c r="C47" s="14">
        <f>SUM(C48:C49)</f>
        <v>31002.2</v>
      </c>
      <c r="D47" s="14">
        <f t="shared" ref="D47:E47" si="5">SUM(D48:D49)</f>
        <v>96400</v>
      </c>
      <c r="E47" s="14">
        <f t="shared" si="5"/>
        <v>39749.660000000003</v>
      </c>
      <c r="F47" s="14">
        <f t="shared" si="2"/>
        <v>128.21561050506094</v>
      </c>
      <c r="G47" s="14">
        <f t="shared" si="3"/>
        <v>41.234087136929467</v>
      </c>
      <c r="H47" s="143"/>
    </row>
    <row r="48" spans="1:8" ht="30.75" thickBot="1" x14ac:dyDescent="0.3">
      <c r="A48" s="109">
        <v>6131</v>
      </c>
      <c r="B48" s="110" t="s">
        <v>204</v>
      </c>
      <c r="C48" s="93">
        <v>0</v>
      </c>
      <c r="D48" s="93">
        <v>100</v>
      </c>
      <c r="E48" s="93">
        <v>0</v>
      </c>
      <c r="F48" s="93">
        <v>0</v>
      </c>
      <c r="G48" s="93">
        <v>0</v>
      </c>
      <c r="H48" s="143"/>
    </row>
    <row r="49" spans="1:8" ht="30.75" thickBot="1" x14ac:dyDescent="0.3">
      <c r="A49" s="9">
        <v>6134</v>
      </c>
      <c r="B49" s="10" t="s">
        <v>60</v>
      </c>
      <c r="C49" s="11">
        <v>31002.2</v>
      </c>
      <c r="D49" s="8">
        <v>96300</v>
      </c>
      <c r="E49" s="93">
        <v>39749.660000000003</v>
      </c>
      <c r="F49" s="20">
        <f t="shared" si="2"/>
        <v>128.21561050506094</v>
      </c>
      <c r="G49" s="20">
        <f t="shared" si="3"/>
        <v>41.276905503634481</v>
      </c>
      <c r="H49" s="143"/>
    </row>
    <row r="50" spans="1:8" x14ac:dyDescent="0.25">
      <c r="A50" s="134">
        <v>614</v>
      </c>
      <c r="B50" s="135" t="s">
        <v>27</v>
      </c>
      <c r="C50" s="136">
        <f>SUM(C51:C52)</f>
        <v>716.39</v>
      </c>
      <c r="D50" s="136">
        <f t="shared" ref="D50:E50" si="6">SUM(D51:D52)</f>
        <v>600</v>
      </c>
      <c r="E50" s="136">
        <f t="shared" si="6"/>
        <v>111.41</v>
      </c>
      <c r="F50" s="136">
        <f t="shared" si="2"/>
        <v>15.551585030500146</v>
      </c>
      <c r="G50" s="136">
        <f t="shared" si="3"/>
        <v>18.568333333333335</v>
      </c>
      <c r="H50" s="143"/>
    </row>
    <row r="51" spans="1:8" x14ac:dyDescent="0.25">
      <c r="A51" s="124">
        <v>6142</v>
      </c>
      <c r="B51" s="125" t="s">
        <v>28</v>
      </c>
      <c r="C51" s="126">
        <v>716.39</v>
      </c>
      <c r="D51" s="126">
        <v>200</v>
      </c>
      <c r="E51" s="126">
        <v>111.41</v>
      </c>
      <c r="F51" s="156">
        <f t="shared" si="2"/>
        <v>15.551585030500146</v>
      </c>
      <c r="G51" s="127">
        <f t="shared" si="3"/>
        <v>55.704999999999991</v>
      </c>
      <c r="H51" s="143"/>
    </row>
    <row r="52" spans="1:8" ht="45.75" thickBot="1" x14ac:dyDescent="0.3">
      <c r="A52" s="9">
        <v>6145</v>
      </c>
      <c r="B52" s="10" t="s">
        <v>29</v>
      </c>
      <c r="C52" s="11">
        <v>0</v>
      </c>
      <c r="D52" s="8">
        <v>400</v>
      </c>
      <c r="E52" s="93">
        <v>0</v>
      </c>
      <c r="F52" s="157">
        <v>0</v>
      </c>
      <c r="G52" s="20">
        <v>0</v>
      </c>
      <c r="H52" s="143"/>
    </row>
    <row r="53" spans="1:8" ht="60.75" thickBot="1" x14ac:dyDescent="0.3">
      <c r="A53" s="15">
        <v>63</v>
      </c>
      <c r="B53" s="16" t="s">
        <v>30</v>
      </c>
      <c r="C53" s="17">
        <f>SUM(C54+C57+C59)</f>
        <v>575973.51</v>
      </c>
      <c r="D53" s="17">
        <f t="shared" ref="D53:E53" si="7">SUM(+D54+D57+D59)</f>
        <v>833500</v>
      </c>
      <c r="E53" s="17">
        <f t="shared" si="7"/>
        <v>703174.8</v>
      </c>
      <c r="F53" s="17">
        <f t="shared" si="2"/>
        <v>122.08457295197483</v>
      </c>
      <c r="G53" s="17">
        <f t="shared" si="3"/>
        <v>84.364103179364136</v>
      </c>
      <c r="H53" s="143"/>
    </row>
    <row r="54" spans="1:8" ht="15.75" thickBot="1" x14ac:dyDescent="0.3">
      <c r="A54" s="12">
        <v>633</v>
      </c>
      <c r="B54" s="13" t="s">
        <v>31</v>
      </c>
      <c r="C54" s="14">
        <f>SUM(C55:C56)</f>
        <v>472226.41000000003</v>
      </c>
      <c r="D54" s="14">
        <f t="shared" ref="D54:E54" si="8">SUM(D55:D56)</f>
        <v>680000</v>
      </c>
      <c r="E54" s="14">
        <f t="shared" si="8"/>
        <v>569104.66</v>
      </c>
      <c r="F54" s="14">
        <f t="shared" si="2"/>
        <v>120.51521218391829</v>
      </c>
      <c r="G54" s="14">
        <f t="shared" si="3"/>
        <v>83.691861764705891</v>
      </c>
      <c r="H54" s="143"/>
    </row>
    <row r="55" spans="1:8" ht="30.75" thickBot="1" x14ac:dyDescent="0.3">
      <c r="A55" s="9">
        <v>6331</v>
      </c>
      <c r="B55" s="10" t="s">
        <v>32</v>
      </c>
      <c r="C55" s="11">
        <v>392061.83</v>
      </c>
      <c r="D55" s="8">
        <v>480000</v>
      </c>
      <c r="E55" s="11">
        <v>398748.26</v>
      </c>
      <c r="F55" s="20">
        <f t="shared" si="2"/>
        <v>101.70545293837965</v>
      </c>
      <c r="G55" s="20">
        <f t="shared" si="3"/>
        <v>83.072554166666663</v>
      </c>
      <c r="H55" s="143"/>
    </row>
    <row r="56" spans="1:8" ht="30.75" thickBot="1" x14ac:dyDescent="0.3">
      <c r="A56" s="9">
        <v>6332</v>
      </c>
      <c r="B56" s="10" t="s">
        <v>33</v>
      </c>
      <c r="C56" s="11">
        <v>80164.58</v>
      </c>
      <c r="D56" s="8">
        <v>200000</v>
      </c>
      <c r="E56" s="11">
        <v>170356.4</v>
      </c>
      <c r="F56" s="20">
        <f t="shared" si="2"/>
        <v>212.50831726430798</v>
      </c>
      <c r="G56" s="20">
        <f t="shared" si="3"/>
        <v>85.17819999999999</v>
      </c>
      <c r="H56" s="143"/>
    </row>
    <row r="57" spans="1:8" ht="45.75" thickBot="1" x14ac:dyDescent="0.3">
      <c r="A57" s="12">
        <v>634</v>
      </c>
      <c r="B57" s="13" t="s">
        <v>34</v>
      </c>
      <c r="C57" s="14">
        <f>SUM(C58)</f>
        <v>12812.57</v>
      </c>
      <c r="D57" s="14">
        <f t="shared" ref="D57:E57" si="9">SUM(D58)</f>
        <v>13500</v>
      </c>
      <c r="E57" s="14">
        <f t="shared" si="9"/>
        <v>10101.959999999999</v>
      </c>
      <c r="F57" s="14">
        <f t="shared" si="2"/>
        <v>78.844135095457034</v>
      </c>
      <c r="G57" s="14">
        <f t="shared" si="3"/>
        <v>74.829333333333324</v>
      </c>
      <c r="H57" s="143"/>
    </row>
    <row r="58" spans="1:8" ht="45.75" thickBot="1" x14ac:dyDescent="0.3">
      <c r="A58" s="9">
        <v>6341</v>
      </c>
      <c r="B58" s="10" t="s">
        <v>35</v>
      </c>
      <c r="C58" s="11">
        <v>12812.57</v>
      </c>
      <c r="D58" s="8">
        <v>13500</v>
      </c>
      <c r="E58" s="11">
        <v>10101.959999999999</v>
      </c>
      <c r="F58" s="20">
        <f t="shared" si="2"/>
        <v>78.844135095457034</v>
      </c>
      <c r="G58" s="20">
        <f t="shared" si="3"/>
        <v>74.829333333333324</v>
      </c>
      <c r="H58" s="143"/>
    </row>
    <row r="59" spans="1:8" ht="30.75" thickBot="1" x14ac:dyDescent="0.3">
      <c r="A59" s="128">
        <v>638</v>
      </c>
      <c r="B59" s="129" t="s">
        <v>36</v>
      </c>
      <c r="C59" s="130">
        <f>SUM(C60:C61)</f>
        <v>90934.53</v>
      </c>
      <c r="D59" s="130">
        <f t="shared" ref="D59:E59" si="10">SUM(D60:D61)</f>
        <v>140000</v>
      </c>
      <c r="E59" s="130">
        <f t="shared" si="10"/>
        <v>123968.18</v>
      </c>
      <c r="F59" s="130">
        <f t="shared" si="2"/>
        <v>136.32684965766029</v>
      </c>
      <c r="G59" s="146">
        <f t="shared" si="3"/>
        <v>88.548699999999997</v>
      </c>
      <c r="H59" s="147"/>
    </row>
    <row r="60" spans="1:8" ht="37.5" customHeight="1" thickBot="1" x14ac:dyDescent="0.3">
      <c r="A60" s="9">
        <v>6381</v>
      </c>
      <c r="B60" s="10" t="s">
        <v>37</v>
      </c>
      <c r="C60" s="11">
        <v>8233.02</v>
      </c>
      <c r="D60" s="8">
        <v>140000</v>
      </c>
      <c r="E60" s="11">
        <v>123968.18</v>
      </c>
      <c r="F60" s="20">
        <f t="shared" si="2"/>
        <v>1505.7437003675443</v>
      </c>
      <c r="G60" s="20">
        <f t="shared" si="3"/>
        <v>88.548699999999997</v>
      </c>
      <c r="H60" s="143"/>
    </row>
    <row r="61" spans="1:8" ht="30.75" thickBot="1" x14ac:dyDescent="0.3">
      <c r="A61" s="9">
        <v>6382</v>
      </c>
      <c r="B61" s="10" t="s">
        <v>191</v>
      </c>
      <c r="C61" s="11">
        <v>82701.509999999995</v>
      </c>
      <c r="D61" s="8">
        <v>0</v>
      </c>
      <c r="E61" s="11">
        <v>0</v>
      </c>
      <c r="F61" s="20">
        <f t="shared" si="2"/>
        <v>0</v>
      </c>
      <c r="G61" s="20">
        <v>0</v>
      </c>
      <c r="H61" s="143"/>
    </row>
    <row r="62" spans="1:8" ht="15.75" thickBot="1" x14ac:dyDescent="0.3">
      <c r="A62" s="15">
        <v>64</v>
      </c>
      <c r="B62" s="16" t="s">
        <v>38</v>
      </c>
      <c r="C62" s="17">
        <f>SUM(C63+C66)</f>
        <v>58847.61</v>
      </c>
      <c r="D62" s="17">
        <v>96800</v>
      </c>
      <c r="E62" s="17">
        <v>58880.57</v>
      </c>
      <c r="F62" s="17">
        <f t="shared" si="2"/>
        <v>100.05600907156638</v>
      </c>
      <c r="G62" s="17">
        <f t="shared" si="3"/>
        <v>60.827035123966944</v>
      </c>
      <c r="H62" s="143"/>
    </row>
    <row r="63" spans="1:8" ht="30.75" thickBot="1" x14ac:dyDescent="0.3">
      <c r="A63" s="128">
        <v>641</v>
      </c>
      <c r="B63" s="129" t="s">
        <v>39</v>
      </c>
      <c r="C63" s="130">
        <f>SUM(C64:C65)</f>
        <v>1.62</v>
      </c>
      <c r="D63" s="130">
        <f t="shared" ref="D63:E63" si="11">SUM(D64:D65)</f>
        <v>300</v>
      </c>
      <c r="E63" s="130">
        <f t="shared" si="11"/>
        <v>6.3</v>
      </c>
      <c r="F63" s="130">
        <f t="shared" si="2"/>
        <v>388.88888888888886</v>
      </c>
      <c r="G63" s="130">
        <f t="shared" si="3"/>
        <v>2.0999999999999996</v>
      </c>
      <c r="H63" s="143"/>
    </row>
    <row r="64" spans="1:8" ht="45.75" thickBot="1" x14ac:dyDescent="0.3">
      <c r="A64" s="9">
        <v>6413</v>
      </c>
      <c r="B64" s="10" t="s">
        <v>40</v>
      </c>
      <c r="C64" s="11">
        <v>1.62</v>
      </c>
      <c r="D64" s="8">
        <v>200</v>
      </c>
      <c r="E64" s="11">
        <v>6.3</v>
      </c>
      <c r="F64" s="20">
        <f t="shared" si="2"/>
        <v>388.88888888888886</v>
      </c>
      <c r="G64" s="20">
        <f t="shared" si="3"/>
        <v>3.15</v>
      </c>
      <c r="H64" s="143"/>
    </row>
    <row r="65" spans="1:10" ht="30.75" thickBot="1" x14ac:dyDescent="0.3">
      <c r="A65" s="9">
        <v>6414</v>
      </c>
      <c r="B65" s="10" t="s">
        <v>41</v>
      </c>
      <c r="C65" s="11">
        <v>0</v>
      </c>
      <c r="D65" s="8">
        <v>100</v>
      </c>
      <c r="E65" s="11">
        <v>0</v>
      </c>
      <c r="F65" s="20">
        <v>0</v>
      </c>
      <c r="G65" s="20">
        <f t="shared" si="3"/>
        <v>0</v>
      </c>
      <c r="H65" s="143"/>
    </row>
    <row r="66" spans="1:10" ht="30.75" thickBot="1" x14ac:dyDescent="0.3">
      <c r="A66" s="12">
        <v>642</v>
      </c>
      <c r="B66" s="13" t="s">
        <v>42</v>
      </c>
      <c r="C66" s="14">
        <f>SUM(C67:C70)</f>
        <v>58845.99</v>
      </c>
      <c r="D66" s="14">
        <f t="shared" ref="D66:E66" si="12">SUM(D67:D70)</f>
        <v>96500</v>
      </c>
      <c r="E66" s="14">
        <f t="shared" si="12"/>
        <v>58874.270000000004</v>
      </c>
      <c r="F66" s="14">
        <f t="shared" si="2"/>
        <v>100.04805765014746</v>
      </c>
      <c r="G66" s="14">
        <f t="shared" si="3"/>
        <v>61.009606217616586</v>
      </c>
      <c r="H66" s="143"/>
    </row>
    <row r="67" spans="1:10" ht="15.75" thickBot="1" x14ac:dyDescent="0.3">
      <c r="A67" s="9">
        <v>6421</v>
      </c>
      <c r="B67" s="10" t="s">
        <v>43</v>
      </c>
      <c r="C67" s="11">
        <v>25558.57</v>
      </c>
      <c r="D67" s="8">
        <v>46500</v>
      </c>
      <c r="E67" s="11">
        <v>25230.86</v>
      </c>
      <c r="F67" s="20">
        <f t="shared" si="2"/>
        <v>98.717807764675413</v>
      </c>
      <c r="G67" s="20">
        <f t="shared" si="3"/>
        <v>54.259913978494623</v>
      </c>
      <c r="H67" s="143"/>
    </row>
    <row r="68" spans="1:10" ht="30.75" thickBot="1" x14ac:dyDescent="0.3">
      <c r="A68" s="9">
        <v>6422</v>
      </c>
      <c r="B68" s="10" t="s">
        <v>44</v>
      </c>
      <c r="C68" s="11">
        <v>33287.42</v>
      </c>
      <c r="D68" s="8">
        <v>47000</v>
      </c>
      <c r="E68" s="11">
        <v>33643.410000000003</v>
      </c>
      <c r="F68" s="20">
        <f t="shared" si="2"/>
        <v>101.06944305085828</v>
      </c>
      <c r="G68" s="20">
        <f t="shared" si="3"/>
        <v>71.581723404255328</v>
      </c>
      <c r="H68" s="143"/>
    </row>
    <row r="69" spans="1:10" ht="30.75" thickBot="1" x14ac:dyDescent="0.3">
      <c r="A69" s="9">
        <v>6423</v>
      </c>
      <c r="B69" s="10" t="s">
        <v>205</v>
      </c>
      <c r="C69" s="11">
        <v>0</v>
      </c>
      <c r="D69" s="8">
        <v>2000</v>
      </c>
      <c r="E69" s="11">
        <v>0</v>
      </c>
      <c r="F69" s="20">
        <v>0</v>
      </c>
      <c r="G69" s="20">
        <f t="shared" si="3"/>
        <v>0</v>
      </c>
      <c r="H69" s="143"/>
    </row>
    <row r="70" spans="1:10" ht="30.75" thickBot="1" x14ac:dyDescent="0.3">
      <c r="A70" s="9">
        <v>6429</v>
      </c>
      <c r="B70" s="10" t="s">
        <v>45</v>
      </c>
      <c r="C70" s="11">
        <v>0</v>
      </c>
      <c r="D70" s="8">
        <v>1000</v>
      </c>
      <c r="E70" s="11">
        <v>0</v>
      </c>
      <c r="F70" s="20">
        <v>0</v>
      </c>
      <c r="G70" s="20">
        <f t="shared" si="3"/>
        <v>0</v>
      </c>
      <c r="H70" s="143"/>
    </row>
    <row r="71" spans="1:10" ht="60.75" thickBot="1" x14ac:dyDescent="0.3">
      <c r="A71" s="131">
        <v>65</v>
      </c>
      <c r="B71" s="132" t="s">
        <v>46</v>
      </c>
      <c r="C71" s="133">
        <f>SUM(C72+C75+C80)</f>
        <v>53129.759999999995</v>
      </c>
      <c r="D71" s="133">
        <v>74900</v>
      </c>
      <c r="E71" s="133">
        <v>48595.85</v>
      </c>
      <c r="F71" s="133">
        <f t="shared" si="2"/>
        <v>91.466345791887633</v>
      </c>
      <c r="G71" s="133">
        <f t="shared" si="3"/>
        <v>64.880974632843788</v>
      </c>
      <c r="H71" s="144"/>
      <c r="J71" s="145"/>
    </row>
    <row r="72" spans="1:10" ht="30.75" thickBot="1" x14ac:dyDescent="0.3">
      <c r="A72" s="12">
        <v>651</v>
      </c>
      <c r="B72" s="13" t="s">
        <v>47</v>
      </c>
      <c r="C72" s="14">
        <f>SUM(C73:C74)</f>
        <v>30165.309999999998</v>
      </c>
      <c r="D72" s="14">
        <f t="shared" ref="D72:E72" si="13">SUM(D73:D74)</f>
        <v>29000</v>
      </c>
      <c r="E72" s="14">
        <f t="shared" si="13"/>
        <v>17409.560000000001</v>
      </c>
      <c r="F72" s="14">
        <f t="shared" si="2"/>
        <v>57.713844147466084</v>
      </c>
      <c r="G72" s="14">
        <f t="shared" si="3"/>
        <v>60.032965517241387</v>
      </c>
      <c r="H72" s="143"/>
    </row>
    <row r="73" spans="1:10" ht="45.75" thickBot="1" x14ac:dyDescent="0.3">
      <c r="A73" s="9">
        <v>6512</v>
      </c>
      <c r="B73" s="10" t="s">
        <v>48</v>
      </c>
      <c r="C73" s="11">
        <v>2509.2600000000002</v>
      </c>
      <c r="D73" s="8">
        <v>4000</v>
      </c>
      <c r="E73" s="11">
        <v>3323.2</v>
      </c>
      <c r="F73" s="20">
        <f t="shared" si="2"/>
        <v>132.43745167898103</v>
      </c>
      <c r="G73" s="20">
        <f t="shared" si="3"/>
        <v>83.08</v>
      </c>
      <c r="H73" s="143"/>
    </row>
    <row r="74" spans="1:10" ht="30.75" thickBot="1" x14ac:dyDescent="0.3">
      <c r="A74" s="9">
        <v>6514</v>
      </c>
      <c r="B74" s="10" t="s">
        <v>61</v>
      </c>
      <c r="C74" s="11">
        <v>27656.05</v>
      </c>
      <c r="D74" s="8">
        <v>25000</v>
      </c>
      <c r="E74" s="11">
        <v>14086.36</v>
      </c>
      <c r="F74" s="20">
        <f t="shared" si="2"/>
        <v>50.934099410436417</v>
      </c>
      <c r="G74" s="20">
        <f t="shared" si="3"/>
        <v>56.345440000000004</v>
      </c>
      <c r="H74" s="143"/>
    </row>
    <row r="75" spans="1:10" ht="30.75" thickBot="1" x14ac:dyDescent="0.3">
      <c r="A75" s="12">
        <v>652</v>
      </c>
      <c r="B75" s="13" t="s">
        <v>49</v>
      </c>
      <c r="C75" s="14">
        <f>SUM(C76:C79)</f>
        <v>4088.1</v>
      </c>
      <c r="D75" s="14">
        <f t="shared" ref="D75:E75" si="14">SUM(D76:D79)</f>
        <v>5900</v>
      </c>
      <c r="E75" s="14">
        <f t="shared" si="14"/>
        <v>3101.91</v>
      </c>
      <c r="F75" s="14">
        <f t="shared" si="2"/>
        <v>75.8765685770896</v>
      </c>
      <c r="G75" s="14">
        <f t="shared" si="3"/>
        <v>52.574745762711864</v>
      </c>
      <c r="H75" s="143"/>
    </row>
    <row r="76" spans="1:10" ht="21" customHeight="1" thickBot="1" x14ac:dyDescent="0.3">
      <c r="A76" s="9">
        <v>6522</v>
      </c>
      <c r="B76" s="10" t="s">
        <v>62</v>
      </c>
      <c r="C76" s="11">
        <v>18.579999999999998</v>
      </c>
      <c r="D76" s="8">
        <v>200</v>
      </c>
      <c r="E76" s="11">
        <v>8.31</v>
      </c>
      <c r="F76" s="20">
        <f t="shared" si="2"/>
        <v>44.725511302475788</v>
      </c>
      <c r="G76" s="20">
        <f t="shared" si="3"/>
        <v>4.1550000000000002</v>
      </c>
      <c r="H76" s="143"/>
    </row>
    <row r="77" spans="1:10" ht="15.75" thickBot="1" x14ac:dyDescent="0.3">
      <c r="A77" s="9">
        <v>6524</v>
      </c>
      <c r="B77" s="10" t="s">
        <v>50</v>
      </c>
      <c r="C77" s="11">
        <v>265.89</v>
      </c>
      <c r="D77" s="8">
        <v>500</v>
      </c>
      <c r="E77" s="11">
        <v>0</v>
      </c>
      <c r="F77" s="20">
        <f t="shared" si="2"/>
        <v>0</v>
      </c>
      <c r="G77" s="20">
        <f t="shared" si="3"/>
        <v>0</v>
      </c>
      <c r="H77" s="143"/>
    </row>
    <row r="78" spans="1:10" ht="30.75" thickBot="1" x14ac:dyDescent="0.3">
      <c r="A78" s="9">
        <v>6526</v>
      </c>
      <c r="B78" s="10" t="s">
        <v>51</v>
      </c>
      <c r="C78" s="11">
        <v>3803.63</v>
      </c>
      <c r="D78" s="8">
        <v>5100</v>
      </c>
      <c r="E78" s="11">
        <v>3093.6</v>
      </c>
      <c r="F78" s="20">
        <v>0</v>
      </c>
      <c r="G78" s="20">
        <f t="shared" si="3"/>
        <v>60.658823529411762</v>
      </c>
      <c r="H78" s="143"/>
    </row>
    <row r="79" spans="1:10" ht="30.75" thickBot="1" x14ac:dyDescent="0.3">
      <c r="A79" s="9">
        <v>6527</v>
      </c>
      <c r="B79" s="10" t="s">
        <v>206</v>
      </c>
      <c r="C79" s="11">
        <v>0</v>
      </c>
      <c r="D79" s="8">
        <v>100</v>
      </c>
      <c r="E79" s="11">
        <v>0</v>
      </c>
      <c r="F79" s="20">
        <v>0</v>
      </c>
      <c r="G79" s="20">
        <f t="shared" si="3"/>
        <v>0</v>
      </c>
      <c r="H79" s="143"/>
    </row>
    <row r="80" spans="1:10" ht="30.75" thickBot="1" x14ac:dyDescent="0.3">
      <c r="A80" s="12">
        <v>653</v>
      </c>
      <c r="B80" s="13" t="s">
        <v>52</v>
      </c>
      <c r="C80" s="14">
        <f>SUM(C81:C82)</f>
        <v>18876.349999999999</v>
      </c>
      <c r="D80" s="14">
        <f t="shared" ref="D80:E80" si="15">SUM(D81:D82)</f>
        <v>40000</v>
      </c>
      <c r="E80" s="14">
        <f t="shared" si="15"/>
        <v>28084.38</v>
      </c>
      <c r="F80" s="14">
        <f t="shared" si="2"/>
        <v>148.78077594450201</v>
      </c>
      <c r="G80" s="14">
        <f t="shared" si="3"/>
        <v>70.210950000000011</v>
      </c>
      <c r="H80" s="143"/>
    </row>
    <row r="81" spans="1:13" ht="15.75" thickBot="1" x14ac:dyDescent="0.3">
      <c r="A81" s="9">
        <v>6531</v>
      </c>
      <c r="B81" s="10" t="s">
        <v>53</v>
      </c>
      <c r="C81" s="11">
        <v>44.28</v>
      </c>
      <c r="D81" s="8">
        <v>0</v>
      </c>
      <c r="E81" s="11">
        <v>3571.98</v>
      </c>
      <c r="F81" s="20">
        <v>0</v>
      </c>
      <c r="G81" s="20">
        <v>0</v>
      </c>
      <c r="H81" s="143"/>
    </row>
    <row r="82" spans="1:13" ht="15.75" thickBot="1" x14ac:dyDescent="0.3">
      <c r="A82" s="9">
        <v>6532</v>
      </c>
      <c r="B82" s="10" t="s">
        <v>54</v>
      </c>
      <c r="C82" s="11">
        <v>18832.07</v>
      </c>
      <c r="D82" s="8">
        <v>40000</v>
      </c>
      <c r="E82" s="11">
        <v>24512.400000000001</v>
      </c>
      <c r="F82" s="20">
        <f t="shared" si="2"/>
        <v>130.16306757568341</v>
      </c>
      <c r="G82" s="20">
        <f t="shared" si="3"/>
        <v>61.281000000000006</v>
      </c>
      <c r="H82" s="143"/>
    </row>
    <row r="83" spans="1:13" ht="15.75" thickBot="1" x14ac:dyDescent="0.3">
      <c r="A83" s="15">
        <v>66</v>
      </c>
      <c r="B83" s="16" t="s">
        <v>55</v>
      </c>
      <c r="C83" s="17">
        <v>0</v>
      </c>
      <c r="D83" s="17">
        <v>100</v>
      </c>
      <c r="E83" s="17">
        <f>E84+E85</f>
        <v>0</v>
      </c>
      <c r="F83" s="17">
        <v>0</v>
      </c>
      <c r="G83" s="17">
        <f t="shared" si="3"/>
        <v>0</v>
      </c>
      <c r="H83" s="143"/>
    </row>
    <row r="84" spans="1:13" ht="15.75" thickBot="1" x14ac:dyDescent="0.3">
      <c r="A84" s="12">
        <v>662</v>
      </c>
      <c r="B84" s="13" t="s">
        <v>63</v>
      </c>
      <c r="C84" s="14">
        <v>0</v>
      </c>
      <c r="D84" s="14">
        <v>100</v>
      </c>
      <c r="E84" s="14">
        <v>0</v>
      </c>
      <c r="F84" s="14">
        <v>0</v>
      </c>
      <c r="G84" s="14">
        <f t="shared" si="3"/>
        <v>0</v>
      </c>
      <c r="H84" s="143"/>
    </row>
    <row r="85" spans="1:13" ht="30.75" thickBot="1" x14ac:dyDescent="0.3">
      <c r="A85" s="12">
        <v>663</v>
      </c>
      <c r="B85" s="13" t="s">
        <v>65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3"/>
      <c r="M85" s="94"/>
    </row>
    <row r="86" spans="1:13" ht="30.75" thickBot="1" x14ac:dyDescent="0.3">
      <c r="A86" s="9">
        <v>6631</v>
      </c>
      <c r="B86" s="10" t="s">
        <v>65</v>
      </c>
      <c r="C86" s="11">
        <v>0</v>
      </c>
      <c r="D86" s="11">
        <v>0</v>
      </c>
      <c r="E86" s="11">
        <v>0</v>
      </c>
      <c r="F86" s="20">
        <v>0</v>
      </c>
      <c r="G86" s="20">
        <v>0</v>
      </c>
      <c r="H86" s="143"/>
    </row>
    <row r="87" spans="1:13" ht="45.75" thickBot="1" x14ac:dyDescent="0.3">
      <c r="A87" s="158">
        <v>67</v>
      </c>
      <c r="B87" s="162" t="s">
        <v>207</v>
      </c>
      <c r="C87" s="163">
        <f>SUM(C88)</f>
        <v>0</v>
      </c>
      <c r="D87" s="163">
        <f t="shared" ref="D87:E87" si="16">SUM(D88)</f>
        <v>650</v>
      </c>
      <c r="E87" s="163">
        <f t="shared" si="16"/>
        <v>0</v>
      </c>
      <c r="F87" s="17">
        <v>0</v>
      </c>
      <c r="G87" s="17">
        <v>0</v>
      </c>
      <c r="H87" s="143"/>
    </row>
    <row r="88" spans="1:13" ht="45.75" thickBot="1" x14ac:dyDescent="0.3">
      <c r="A88" s="159">
        <v>673</v>
      </c>
      <c r="B88" s="160" t="s">
        <v>208</v>
      </c>
      <c r="C88" s="161">
        <f>SUM(C89)</f>
        <v>0</v>
      </c>
      <c r="D88" s="161">
        <f t="shared" ref="D88:F88" si="17">SUM(D89)</f>
        <v>650</v>
      </c>
      <c r="E88" s="161">
        <f t="shared" si="17"/>
        <v>0</v>
      </c>
      <c r="F88" s="161">
        <f t="shared" si="17"/>
        <v>0</v>
      </c>
      <c r="G88" s="161">
        <f t="shared" ref="G88" si="18">SUM(G89)</f>
        <v>0</v>
      </c>
      <c r="H88" s="143"/>
    </row>
    <row r="89" spans="1:13" ht="45.75" thickBot="1" x14ac:dyDescent="0.3">
      <c r="A89" s="9">
        <v>6731</v>
      </c>
      <c r="B89" s="110" t="s">
        <v>208</v>
      </c>
      <c r="C89" s="11">
        <v>0</v>
      </c>
      <c r="D89" s="11">
        <v>650</v>
      </c>
      <c r="E89" s="11">
        <v>0</v>
      </c>
      <c r="F89" s="11">
        <v>0</v>
      </c>
      <c r="G89" s="11">
        <v>0</v>
      </c>
      <c r="H89" s="143"/>
    </row>
    <row r="90" spans="1:13" ht="30.75" thickBot="1" x14ac:dyDescent="0.3">
      <c r="A90" s="116">
        <v>7</v>
      </c>
      <c r="B90" s="26" t="s">
        <v>56</v>
      </c>
      <c r="C90" s="27">
        <f>SUM(C91+C94)</f>
        <v>54352.45</v>
      </c>
      <c r="D90" s="27">
        <f t="shared" ref="D90:E90" si="19">SUM(D91+D94)</f>
        <v>42000.12</v>
      </c>
      <c r="E90" s="27">
        <f t="shared" si="19"/>
        <v>51659.9</v>
      </c>
      <c r="F90" s="27">
        <f t="shared" si="2"/>
        <v>95.046129475304255</v>
      </c>
      <c r="G90" s="27">
        <f t="shared" si="3"/>
        <v>122.99941047787482</v>
      </c>
      <c r="H90" s="143"/>
      <c r="M90" s="117"/>
    </row>
    <row r="91" spans="1:13" ht="30.75" thickBot="1" x14ac:dyDescent="0.3">
      <c r="A91" s="15">
        <v>71</v>
      </c>
      <c r="B91" s="16" t="s">
        <v>57</v>
      </c>
      <c r="C91" s="17">
        <f>SUM(C92)</f>
        <v>54352.45</v>
      </c>
      <c r="D91" s="17">
        <f t="shared" ref="D91:E91" si="20">SUM(D92)</f>
        <v>42000.12</v>
      </c>
      <c r="E91" s="17">
        <f t="shared" si="20"/>
        <v>51659.9</v>
      </c>
      <c r="F91" s="17">
        <f t="shared" si="2"/>
        <v>95.046129475304255</v>
      </c>
      <c r="G91" s="17">
        <f t="shared" si="3"/>
        <v>122.99941047787482</v>
      </c>
      <c r="H91" s="143"/>
    </row>
    <row r="92" spans="1:13" ht="45.75" thickBot="1" x14ac:dyDescent="0.3">
      <c r="A92" s="12">
        <v>711</v>
      </c>
      <c r="B92" s="13" t="s">
        <v>58</v>
      </c>
      <c r="C92" s="14">
        <f>SUM(C93)</f>
        <v>54352.45</v>
      </c>
      <c r="D92" s="14">
        <f t="shared" ref="D92:E92" si="21">SUM(D93)</f>
        <v>42000.12</v>
      </c>
      <c r="E92" s="14">
        <f t="shared" si="21"/>
        <v>51659.9</v>
      </c>
      <c r="F92" s="14">
        <f t="shared" si="2"/>
        <v>95.046129475304255</v>
      </c>
      <c r="G92" s="14">
        <f t="shared" si="3"/>
        <v>122.99941047787482</v>
      </c>
      <c r="H92" s="143"/>
    </row>
    <row r="93" spans="1:13" ht="15.75" thickBot="1" x14ac:dyDescent="0.3">
      <c r="A93" s="9">
        <v>7111</v>
      </c>
      <c r="B93" s="10" t="s">
        <v>59</v>
      </c>
      <c r="C93" s="20">
        <v>54352.45</v>
      </c>
      <c r="D93" s="8">
        <v>42000.12</v>
      </c>
      <c r="E93" s="11">
        <v>51659.9</v>
      </c>
      <c r="F93" s="20">
        <f t="shared" si="2"/>
        <v>95.046129475304255</v>
      </c>
      <c r="G93" s="20">
        <f t="shared" si="3"/>
        <v>122.99941047787482</v>
      </c>
      <c r="H93" s="143"/>
    </row>
    <row r="94" spans="1:13" ht="45.75" thickBot="1" x14ac:dyDescent="0.3">
      <c r="A94" s="15">
        <v>72</v>
      </c>
      <c r="B94" s="16" t="s">
        <v>68</v>
      </c>
      <c r="C94" s="17">
        <f>SUM(C95)</f>
        <v>0</v>
      </c>
      <c r="D94" s="17">
        <f t="shared" ref="D94:E95" si="22">SUM(D95)</f>
        <v>0</v>
      </c>
      <c r="E94" s="17">
        <f t="shared" si="22"/>
        <v>0</v>
      </c>
      <c r="F94" s="17">
        <v>0</v>
      </c>
      <c r="G94" s="17">
        <v>0</v>
      </c>
      <c r="H94" s="143"/>
    </row>
    <row r="95" spans="1:13" ht="30.75" thickBot="1" x14ac:dyDescent="0.3">
      <c r="A95" s="128">
        <v>723</v>
      </c>
      <c r="B95" s="129" t="s">
        <v>66</v>
      </c>
      <c r="C95" s="130">
        <f>SUM(C96)</f>
        <v>0</v>
      </c>
      <c r="D95" s="130">
        <f t="shared" si="22"/>
        <v>0</v>
      </c>
      <c r="E95" s="130">
        <f t="shared" si="22"/>
        <v>0</v>
      </c>
      <c r="F95" s="130">
        <v>0</v>
      </c>
      <c r="G95" s="130">
        <v>0</v>
      </c>
      <c r="H95" s="143"/>
    </row>
    <row r="96" spans="1:13" ht="15.75" thickBot="1" x14ac:dyDescent="0.3">
      <c r="A96" s="18">
        <v>7231</v>
      </c>
      <c r="B96" s="19" t="s">
        <v>67</v>
      </c>
      <c r="C96" s="20">
        <v>0</v>
      </c>
      <c r="D96" s="33">
        <v>0</v>
      </c>
      <c r="E96" s="20">
        <v>0</v>
      </c>
      <c r="F96" s="20">
        <v>0</v>
      </c>
      <c r="G96" s="20">
        <v>0</v>
      </c>
      <c r="H96" s="143"/>
    </row>
    <row r="97" spans="1:8" ht="15.75" thickBot="1" x14ac:dyDescent="0.3">
      <c r="A97" s="15">
        <v>8</v>
      </c>
      <c r="B97" s="16" t="s">
        <v>193</v>
      </c>
      <c r="C97" s="17">
        <f>SUM(C98)</f>
        <v>6393.17</v>
      </c>
      <c r="D97" s="17">
        <f t="shared" ref="D97:E97" si="23">SUM(D98)</f>
        <v>0</v>
      </c>
      <c r="E97" s="17">
        <f t="shared" si="23"/>
        <v>0</v>
      </c>
      <c r="F97" s="17"/>
      <c r="G97" s="17"/>
      <c r="H97" s="143"/>
    </row>
    <row r="98" spans="1:8" ht="30.75" thickBot="1" x14ac:dyDescent="0.3">
      <c r="A98" s="12">
        <v>84</v>
      </c>
      <c r="B98" s="13" t="s">
        <v>194</v>
      </c>
      <c r="C98" s="14">
        <f>SUM(C99)</f>
        <v>6393.17</v>
      </c>
      <c r="D98" s="151">
        <v>0</v>
      </c>
      <c r="E98" s="151">
        <v>0</v>
      </c>
      <c r="F98" s="14">
        <v>0</v>
      </c>
      <c r="G98" s="14">
        <v>0</v>
      </c>
      <c r="H98" s="143"/>
    </row>
    <row r="99" spans="1:8" ht="30.75" thickBot="1" x14ac:dyDescent="0.3">
      <c r="A99" s="152">
        <v>847</v>
      </c>
      <c r="B99" s="153" t="s">
        <v>194</v>
      </c>
      <c r="C99" s="154">
        <v>6393.17</v>
      </c>
      <c r="D99" s="155">
        <v>0</v>
      </c>
      <c r="E99" s="155">
        <v>0</v>
      </c>
      <c r="F99" s="154">
        <v>0</v>
      </c>
      <c r="G99" s="154">
        <v>0</v>
      </c>
      <c r="H99" s="143"/>
    </row>
    <row r="100" spans="1:8" ht="30.75" thickBot="1" x14ac:dyDescent="0.3">
      <c r="A100" s="18">
        <v>8471</v>
      </c>
      <c r="B100" s="19" t="s">
        <v>194</v>
      </c>
      <c r="C100" s="20">
        <v>6393.17</v>
      </c>
      <c r="D100" s="33">
        <v>0</v>
      </c>
      <c r="E100" s="33">
        <v>0</v>
      </c>
      <c r="F100" s="20">
        <v>0</v>
      </c>
      <c r="G100" s="20">
        <v>0</v>
      </c>
      <c r="H100" s="143"/>
    </row>
    <row r="101" spans="1:8" ht="15.75" thickBot="1" x14ac:dyDescent="0.3">
      <c r="A101" s="28" t="s">
        <v>64</v>
      </c>
      <c r="B101" s="26"/>
      <c r="C101" s="27">
        <f>C90+C38+C97</f>
        <v>947510.49</v>
      </c>
      <c r="D101" s="27">
        <f>D90+D38+D97</f>
        <v>1345009.5300000003</v>
      </c>
      <c r="E101" s="27">
        <f>E90+E38+E97</f>
        <v>1143128.8999999999</v>
      </c>
      <c r="F101" s="27">
        <f t="shared" si="2"/>
        <v>120.6455139087695</v>
      </c>
      <c r="G101" s="27">
        <f t="shared" si="3"/>
        <v>84.99039408293261</v>
      </c>
      <c r="H101" s="143"/>
    </row>
    <row r="102" spans="1:8" x14ac:dyDescent="0.25">
      <c r="A102" s="82"/>
      <c r="B102" s="83"/>
      <c r="C102" s="84"/>
      <c r="D102" s="84"/>
      <c r="E102" s="84"/>
      <c r="F102" s="85"/>
      <c r="G102" s="84"/>
    </row>
    <row r="104" spans="1:8" ht="15.75" thickBot="1" x14ac:dyDescent="0.3">
      <c r="A104" s="38" t="s">
        <v>96</v>
      </c>
    </row>
    <row r="105" spans="1:8" ht="30.75" thickBot="1" x14ac:dyDescent="0.3">
      <c r="A105" s="21" t="s">
        <v>19</v>
      </c>
      <c r="B105" s="22" t="s">
        <v>20</v>
      </c>
      <c r="C105" s="23" t="s">
        <v>186</v>
      </c>
      <c r="D105" s="23" t="s">
        <v>196</v>
      </c>
      <c r="E105" s="23" t="s">
        <v>197</v>
      </c>
      <c r="F105" s="23" t="s">
        <v>175</v>
      </c>
      <c r="G105" s="23" t="s">
        <v>21</v>
      </c>
    </row>
    <row r="106" spans="1:8" ht="15.75" thickBot="1" x14ac:dyDescent="0.3">
      <c r="A106" s="44">
        <v>1</v>
      </c>
      <c r="B106" s="45">
        <v>2</v>
      </c>
      <c r="C106" s="87">
        <v>3</v>
      </c>
      <c r="D106" s="45">
        <v>4</v>
      </c>
      <c r="E106" s="45">
        <v>5</v>
      </c>
      <c r="F106" s="54"/>
      <c r="G106" s="54"/>
    </row>
    <row r="107" spans="1:8" ht="15.75" thickBot="1" x14ac:dyDescent="0.3">
      <c r="A107" s="113">
        <v>3</v>
      </c>
      <c r="B107" s="114" t="s">
        <v>69</v>
      </c>
      <c r="C107" s="115">
        <v>846633.76</v>
      </c>
      <c r="D107" s="115">
        <v>942552.72</v>
      </c>
      <c r="E107" s="115">
        <v>861973.07</v>
      </c>
      <c r="F107" s="115">
        <f>E107/C107*100</f>
        <v>101.81179994523251</v>
      </c>
      <c r="G107" s="115">
        <f>E107/D107*100</f>
        <v>91.450913217883439</v>
      </c>
      <c r="H107" s="145"/>
    </row>
    <row r="108" spans="1:8" ht="15.75" thickBot="1" x14ac:dyDescent="0.3">
      <c r="A108" s="41">
        <v>31</v>
      </c>
      <c r="B108" s="42" t="s">
        <v>70</v>
      </c>
      <c r="C108" s="43">
        <f>SUM(C109+C112+C114)</f>
        <v>169417.63</v>
      </c>
      <c r="D108" s="43">
        <f>SUM(D109+D112+D114)</f>
        <v>304720</v>
      </c>
      <c r="E108" s="43">
        <f>SUM(E109+E112+E114)</f>
        <v>288279.67999999999</v>
      </c>
      <c r="F108" s="43">
        <f t="shared" ref="F108:F123" si="24">E108/C108*100</f>
        <v>170.15919771749844</v>
      </c>
      <c r="G108" s="43">
        <f t="shared" ref="G108:G135" si="25">E108/D108*100</f>
        <v>94.604778156996588</v>
      </c>
      <c r="H108" s="145"/>
    </row>
    <row r="109" spans="1:8" ht="15.75" customHeight="1" thickBot="1" x14ac:dyDescent="0.3">
      <c r="A109" s="46">
        <v>311</v>
      </c>
      <c r="B109" s="47" t="s">
        <v>97</v>
      </c>
      <c r="C109" s="100">
        <f>SUM(C110:C111)</f>
        <v>140374.84</v>
      </c>
      <c r="D109" s="100">
        <f t="shared" ref="D109:E109" si="26">SUM(D110:D111)</f>
        <v>252520</v>
      </c>
      <c r="E109" s="100">
        <f t="shared" si="26"/>
        <v>239486.44</v>
      </c>
      <c r="F109" s="48">
        <f t="shared" si="24"/>
        <v>170.60496026210964</v>
      </c>
      <c r="G109" s="48">
        <f t="shared" si="25"/>
        <v>94.838602882939966</v>
      </c>
      <c r="H109" s="145"/>
    </row>
    <row r="110" spans="1:8" ht="15.75" thickBot="1" x14ac:dyDescent="0.3">
      <c r="A110" s="39">
        <v>3111</v>
      </c>
      <c r="B110" s="34" t="s">
        <v>71</v>
      </c>
      <c r="C110" s="35">
        <v>133985.01</v>
      </c>
      <c r="D110" s="35">
        <v>246220</v>
      </c>
      <c r="E110" s="35">
        <v>233824.62</v>
      </c>
      <c r="F110" s="86">
        <f t="shared" si="24"/>
        <v>174.5155073690706</v>
      </c>
      <c r="G110" s="86">
        <f t="shared" si="25"/>
        <v>94.965729835106814</v>
      </c>
    </row>
    <row r="111" spans="1:8" ht="15.75" thickBot="1" x14ac:dyDescent="0.3">
      <c r="A111" s="39">
        <v>3112</v>
      </c>
      <c r="B111" s="34" t="s">
        <v>98</v>
      </c>
      <c r="C111" s="35">
        <v>6389.83</v>
      </c>
      <c r="D111" s="35">
        <v>6300</v>
      </c>
      <c r="E111" s="35">
        <v>5661.82</v>
      </c>
      <c r="F111" s="86">
        <f t="shared" si="24"/>
        <v>88.606739146424857</v>
      </c>
      <c r="G111" s="86">
        <f t="shared" si="25"/>
        <v>89.870158730158721</v>
      </c>
    </row>
    <row r="112" spans="1:8" ht="30.75" thickBot="1" x14ac:dyDescent="0.3">
      <c r="A112" s="46">
        <v>312</v>
      </c>
      <c r="B112" s="47" t="s">
        <v>72</v>
      </c>
      <c r="C112" s="100">
        <f>SUM(C113)</f>
        <v>8062.91</v>
      </c>
      <c r="D112" s="100">
        <f t="shared" ref="D112:E112" si="27">SUM(D113)</f>
        <v>13000</v>
      </c>
      <c r="E112" s="100">
        <f t="shared" si="27"/>
        <v>12531.28</v>
      </c>
      <c r="F112" s="48">
        <f t="shared" si="24"/>
        <v>155.41882521322947</v>
      </c>
      <c r="G112" s="48">
        <f t="shared" si="25"/>
        <v>96.394461538461542</v>
      </c>
    </row>
    <row r="113" spans="1:8" ht="21.75" customHeight="1" thickBot="1" x14ac:dyDescent="0.3">
      <c r="A113" s="39">
        <v>3121</v>
      </c>
      <c r="B113" s="34" t="s">
        <v>99</v>
      </c>
      <c r="C113" s="35">
        <v>8062.91</v>
      </c>
      <c r="D113" s="35">
        <v>13000</v>
      </c>
      <c r="E113" s="35">
        <v>12531.28</v>
      </c>
      <c r="F113" s="86">
        <f t="shared" si="24"/>
        <v>155.41882521322947</v>
      </c>
      <c r="G113" s="86">
        <f t="shared" si="25"/>
        <v>96.394461538461542</v>
      </c>
    </row>
    <row r="114" spans="1:8" ht="15.75" thickBot="1" x14ac:dyDescent="0.3">
      <c r="A114" s="46">
        <v>313</v>
      </c>
      <c r="B114" s="47" t="s">
        <v>73</v>
      </c>
      <c r="C114" s="100">
        <f>SUM(C115)</f>
        <v>20979.88</v>
      </c>
      <c r="D114" s="100">
        <f t="shared" ref="D114:E114" si="28">SUM(D115)</f>
        <v>39200</v>
      </c>
      <c r="E114" s="100">
        <f t="shared" si="28"/>
        <v>36261.96</v>
      </c>
      <c r="F114" s="48">
        <f t="shared" si="24"/>
        <v>172.84159871267138</v>
      </c>
      <c r="G114" s="48">
        <f t="shared" si="25"/>
        <v>92.504999999999995</v>
      </c>
    </row>
    <row r="115" spans="1:8" ht="30.75" thickBot="1" x14ac:dyDescent="0.3">
      <c r="A115" s="39">
        <v>3132</v>
      </c>
      <c r="B115" s="34" t="s">
        <v>100</v>
      </c>
      <c r="C115" s="35">
        <v>20979.88</v>
      </c>
      <c r="D115" s="35">
        <v>39200</v>
      </c>
      <c r="E115" s="35">
        <v>36261.96</v>
      </c>
      <c r="F115" s="86">
        <f t="shared" si="24"/>
        <v>172.84159871267138</v>
      </c>
      <c r="G115" s="86">
        <f t="shared" si="25"/>
        <v>92.504999999999995</v>
      </c>
    </row>
    <row r="116" spans="1:8" ht="15.75" thickBot="1" x14ac:dyDescent="0.3">
      <c r="A116" s="41">
        <v>32</v>
      </c>
      <c r="B116" s="42" t="s">
        <v>74</v>
      </c>
      <c r="C116" s="43">
        <f>SUM(C117+C122+C127+C136)</f>
        <v>343001.9</v>
      </c>
      <c r="D116" s="43">
        <f t="shared" ref="D116:E116" si="29">SUM(D117+D122+D127+D136)</f>
        <v>336432.72</v>
      </c>
      <c r="E116" s="43">
        <f t="shared" si="29"/>
        <v>298549.94</v>
      </c>
      <c r="F116" s="43">
        <f t="shared" si="24"/>
        <v>87.040316686292414</v>
      </c>
      <c r="G116" s="43">
        <f t="shared" si="25"/>
        <v>88.739864541118365</v>
      </c>
      <c r="H116" s="143"/>
    </row>
    <row r="117" spans="1:8" ht="30.75" thickBot="1" x14ac:dyDescent="0.3">
      <c r="A117" s="137">
        <v>321</v>
      </c>
      <c r="B117" s="138" t="s">
        <v>75</v>
      </c>
      <c r="C117" s="139">
        <f>SUM(C118:C121)</f>
        <v>7038.4000000000005</v>
      </c>
      <c r="D117" s="139">
        <f t="shared" ref="D117:E117" si="30">SUM(D118:D121)</f>
        <v>11900</v>
      </c>
      <c r="E117" s="139">
        <f t="shared" si="30"/>
        <v>10923.46</v>
      </c>
      <c r="F117" s="140">
        <f t="shared" si="24"/>
        <v>155.19805637644916</v>
      </c>
      <c r="G117" s="140">
        <f t="shared" si="25"/>
        <v>91.793781512605037</v>
      </c>
    </row>
    <row r="118" spans="1:8" ht="15.75" thickBot="1" x14ac:dyDescent="0.3">
      <c r="A118" s="39">
        <v>3211</v>
      </c>
      <c r="B118" s="34" t="s">
        <v>101</v>
      </c>
      <c r="C118" s="35">
        <v>1549.47</v>
      </c>
      <c r="D118" s="35">
        <v>1800</v>
      </c>
      <c r="E118" s="35">
        <v>1281.69</v>
      </c>
      <c r="F118" s="86">
        <f t="shared" si="24"/>
        <v>82.717961625588117</v>
      </c>
      <c r="G118" s="86">
        <f t="shared" si="25"/>
        <v>71.205000000000013</v>
      </c>
    </row>
    <row r="119" spans="1:8" ht="15.75" thickBot="1" x14ac:dyDescent="0.3">
      <c r="A119" s="39">
        <v>3212</v>
      </c>
      <c r="B119" s="34" t="s">
        <v>102</v>
      </c>
      <c r="C119" s="35">
        <v>3681.5</v>
      </c>
      <c r="D119" s="35">
        <v>7050</v>
      </c>
      <c r="E119" s="35">
        <v>6900.94</v>
      </c>
      <c r="F119" s="86">
        <f t="shared" si="24"/>
        <v>187.44913757979083</v>
      </c>
      <c r="G119" s="86">
        <f t="shared" si="25"/>
        <v>97.885673758865238</v>
      </c>
    </row>
    <row r="120" spans="1:8" ht="15.75" thickBot="1" x14ac:dyDescent="0.3">
      <c r="A120" s="39">
        <v>3213</v>
      </c>
      <c r="B120" s="34" t="s">
        <v>103</v>
      </c>
      <c r="C120" s="35">
        <v>1807.43</v>
      </c>
      <c r="D120" s="35">
        <v>3050</v>
      </c>
      <c r="E120" s="35">
        <v>2740.83</v>
      </c>
      <c r="F120" s="86">
        <f t="shared" si="24"/>
        <v>151.64238725704453</v>
      </c>
      <c r="G120" s="86">
        <f t="shared" si="25"/>
        <v>89.863278688524588</v>
      </c>
    </row>
    <row r="121" spans="1:8" ht="30.75" thickBot="1" x14ac:dyDescent="0.3">
      <c r="A121" s="39">
        <v>3214</v>
      </c>
      <c r="B121" s="34" t="s">
        <v>104</v>
      </c>
      <c r="C121" s="35">
        <v>0</v>
      </c>
      <c r="D121" s="35">
        <v>0</v>
      </c>
      <c r="E121" s="35">
        <v>0</v>
      </c>
      <c r="F121" s="86">
        <v>0</v>
      </c>
      <c r="G121" s="86">
        <v>0</v>
      </c>
    </row>
    <row r="122" spans="1:8" ht="30.75" thickBot="1" x14ac:dyDescent="0.3">
      <c r="A122" s="46">
        <v>322</v>
      </c>
      <c r="B122" s="47" t="s">
        <v>76</v>
      </c>
      <c r="C122" s="100">
        <f>SUM(C123:C126)</f>
        <v>134126.38999999998</v>
      </c>
      <c r="D122" s="100">
        <f t="shared" ref="D122:E122" si="31">SUM(D123:D126)</f>
        <v>106700</v>
      </c>
      <c r="E122" s="100">
        <f t="shared" si="31"/>
        <v>97111.909999999989</v>
      </c>
      <c r="F122" s="48">
        <f t="shared" si="24"/>
        <v>72.403283201762164</v>
      </c>
      <c r="G122" s="48">
        <f t="shared" si="25"/>
        <v>91.013973758200549</v>
      </c>
    </row>
    <row r="123" spans="1:8" ht="30.75" thickBot="1" x14ac:dyDescent="0.3">
      <c r="A123" s="39">
        <v>3221</v>
      </c>
      <c r="B123" s="34" t="s">
        <v>105</v>
      </c>
      <c r="C123" s="35">
        <v>6832.17</v>
      </c>
      <c r="D123" s="35">
        <v>10900</v>
      </c>
      <c r="E123" s="35">
        <v>10285.48</v>
      </c>
      <c r="F123" s="86">
        <f t="shared" si="24"/>
        <v>150.54484885475622</v>
      </c>
      <c r="G123" s="86">
        <f t="shared" si="25"/>
        <v>94.362201834862375</v>
      </c>
    </row>
    <row r="124" spans="1:8" ht="15.75" thickBot="1" x14ac:dyDescent="0.3">
      <c r="A124" s="39">
        <v>3223</v>
      </c>
      <c r="B124" s="34" t="s">
        <v>106</v>
      </c>
      <c r="C124" s="35">
        <v>124878.59</v>
      </c>
      <c r="D124" s="35">
        <v>91500</v>
      </c>
      <c r="E124" s="35">
        <v>82877.48</v>
      </c>
      <c r="F124" s="95">
        <f t="shared" ref="F124:F146" si="32">E124/C124*100</f>
        <v>66.366444400116947</v>
      </c>
      <c r="G124" s="86">
        <f t="shared" si="25"/>
        <v>90.576480874316928</v>
      </c>
    </row>
    <row r="125" spans="1:8" ht="30.75" thickBot="1" x14ac:dyDescent="0.3">
      <c r="A125" s="39">
        <v>3225</v>
      </c>
      <c r="B125" s="34" t="s">
        <v>107</v>
      </c>
      <c r="C125" s="35">
        <v>2117.27</v>
      </c>
      <c r="D125" s="35">
        <v>4000</v>
      </c>
      <c r="E125" s="35">
        <v>3806.26</v>
      </c>
      <c r="F125" s="95">
        <f t="shared" si="32"/>
        <v>179.77206497045725</v>
      </c>
      <c r="G125" s="86">
        <f t="shared" si="25"/>
        <v>95.156500000000008</v>
      </c>
    </row>
    <row r="126" spans="1:8" ht="30.75" thickBot="1" x14ac:dyDescent="0.3">
      <c r="A126" s="39">
        <v>3227</v>
      </c>
      <c r="B126" s="34" t="s">
        <v>108</v>
      </c>
      <c r="C126" s="35">
        <v>298.36</v>
      </c>
      <c r="D126" s="35">
        <v>300</v>
      </c>
      <c r="E126" s="35">
        <v>142.69</v>
      </c>
      <c r="F126" s="95">
        <f t="shared" si="32"/>
        <v>47.824775439066897</v>
      </c>
      <c r="G126" s="86">
        <f t="shared" si="25"/>
        <v>47.563333333333333</v>
      </c>
    </row>
    <row r="127" spans="1:8" ht="15.75" thickBot="1" x14ac:dyDescent="0.3">
      <c r="A127" s="46">
        <v>323</v>
      </c>
      <c r="B127" s="47" t="s">
        <v>77</v>
      </c>
      <c r="C127" s="100">
        <f>SUM(C128:C135)</f>
        <v>116309.51000000001</v>
      </c>
      <c r="D127" s="100">
        <f t="shared" ref="D127:E127" si="33">SUM(D128:D135)</f>
        <v>138600</v>
      </c>
      <c r="E127" s="100">
        <f t="shared" si="33"/>
        <v>115390.17000000001</v>
      </c>
      <c r="F127" s="111">
        <f t="shared" si="32"/>
        <v>99.209574522324104</v>
      </c>
      <c r="G127" s="48">
        <f t="shared" si="25"/>
        <v>83.25409090909092</v>
      </c>
    </row>
    <row r="128" spans="1:8" ht="30.75" thickBot="1" x14ac:dyDescent="0.3">
      <c r="A128" s="49">
        <v>3231</v>
      </c>
      <c r="B128" s="50" t="s">
        <v>109</v>
      </c>
      <c r="C128" s="51">
        <v>5111.59</v>
      </c>
      <c r="D128" s="51">
        <v>6500</v>
      </c>
      <c r="E128" s="51">
        <v>5441.84</v>
      </c>
      <c r="F128" s="95">
        <f t="shared" si="32"/>
        <v>106.46080769388782</v>
      </c>
      <c r="G128" s="86">
        <f t="shared" si="25"/>
        <v>83.720615384615385</v>
      </c>
    </row>
    <row r="129" spans="1:8" ht="30.75" thickBot="1" x14ac:dyDescent="0.3">
      <c r="A129" s="49">
        <v>3232</v>
      </c>
      <c r="B129" s="50" t="s">
        <v>110</v>
      </c>
      <c r="C129" s="51">
        <v>21248.95</v>
      </c>
      <c r="D129" s="51">
        <v>42500</v>
      </c>
      <c r="E129" s="51">
        <v>37012.69</v>
      </c>
      <c r="F129" s="95">
        <f t="shared" si="32"/>
        <v>174.18597154212324</v>
      </c>
      <c r="G129" s="86">
        <f t="shared" si="25"/>
        <v>87.088682352941177</v>
      </c>
    </row>
    <row r="130" spans="1:8" ht="30.75" thickBot="1" x14ac:dyDescent="0.3">
      <c r="A130" s="49">
        <v>3233</v>
      </c>
      <c r="B130" s="50" t="s">
        <v>111</v>
      </c>
      <c r="C130" s="51">
        <v>10530.18</v>
      </c>
      <c r="D130" s="51">
        <v>6300</v>
      </c>
      <c r="E130" s="51">
        <v>4266.6400000000003</v>
      </c>
      <c r="F130" s="95">
        <f t="shared" si="32"/>
        <v>40.518205766663066</v>
      </c>
      <c r="G130" s="86">
        <f t="shared" si="25"/>
        <v>67.724444444444458</v>
      </c>
    </row>
    <row r="131" spans="1:8" ht="15.75" thickBot="1" x14ac:dyDescent="0.3">
      <c r="A131" s="49">
        <v>3234</v>
      </c>
      <c r="B131" s="50" t="s">
        <v>112</v>
      </c>
      <c r="C131" s="51">
        <v>32569.79</v>
      </c>
      <c r="D131" s="51">
        <v>27000</v>
      </c>
      <c r="E131" s="51">
        <v>20275.96</v>
      </c>
      <c r="F131" s="95">
        <f t="shared" si="32"/>
        <v>62.253886193309803</v>
      </c>
      <c r="G131" s="86">
        <f t="shared" si="25"/>
        <v>75.096148148148146</v>
      </c>
    </row>
    <row r="132" spans="1:8" ht="30.75" thickBot="1" x14ac:dyDescent="0.3">
      <c r="A132" s="49">
        <v>3236</v>
      </c>
      <c r="B132" s="50" t="s">
        <v>113</v>
      </c>
      <c r="C132" s="51">
        <v>12848.42</v>
      </c>
      <c r="D132" s="51">
        <v>15100</v>
      </c>
      <c r="E132" s="51">
        <v>14184.78</v>
      </c>
      <c r="F132" s="95">
        <f t="shared" si="32"/>
        <v>110.40096758978926</v>
      </c>
      <c r="G132" s="86">
        <f t="shared" si="25"/>
        <v>93.938940397351004</v>
      </c>
    </row>
    <row r="133" spans="1:8" ht="30.75" thickBot="1" x14ac:dyDescent="0.3">
      <c r="A133" s="49">
        <v>3237</v>
      </c>
      <c r="B133" s="50" t="s">
        <v>114</v>
      </c>
      <c r="C133" s="51">
        <v>24403.67</v>
      </c>
      <c r="D133" s="51">
        <v>23600</v>
      </c>
      <c r="E133" s="51">
        <v>19949.75</v>
      </c>
      <c r="F133" s="95">
        <f t="shared" si="32"/>
        <v>81.748974641928868</v>
      </c>
      <c r="G133" s="86">
        <f t="shared" si="25"/>
        <v>84.532838983050851</v>
      </c>
    </row>
    <row r="134" spans="1:8" ht="15.75" thickBot="1" x14ac:dyDescent="0.3">
      <c r="A134" s="49">
        <v>3238</v>
      </c>
      <c r="B134" s="50" t="s">
        <v>115</v>
      </c>
      <c r="C134" s="51">
        <v>4848.1899999999996</v>
      </c>
      <c r="D134" s="51">
        <v>6000</v>
      </c>
      <c r="E134" s="51">
        <v>5026.96</v>
      </c>
      <c r="F134" s="95">
        <f t="shared" si="32"/>
        <v>103.68735548730558</v>
      </c>
      <c r="G134" s="86">
        <f t="shared" si="25"/>
        <v>83.782666666666671</v>
      </c>
    </row>
    <row r="135" spans="1:8" ht="15.75" thickBot="1" x14ac:dyDescent="0.3">
      <c r="A135" s="49">
        <v>3239</v>
      </c>
      <c r="B135" s="50" t="s">
        <v>116</v>
      </c>
      <c r="C135" s="51">
        <v>4748.72</v>
      </c>
      <c r="D135" s="51">
        <v>11600</v>
      </c>
      <c r="E135" s="51">
        <v>9231.5499999999993</v>
      </c>
      <c r="F135" s="95">
        <f t="shared" si="32"/>
        <v>194.40080695429504</v>
      </c>
      <c r="G135" s="86">
        <f t="shared" si="25"/>
        <v>79.582327586206887</v>
      </c>
    </row>
    <row r="136" spans="1:8" ht="30.75" thickBot="1" x14ac:dyDescent="0.3">
      <c r="A136" s="46">
        <v>329</v>
      </c>
      <c r="B136" s="47" t="s">
        <v>78</v>
      </c>
      <c r="C136" s="100">
        <f>SUM(C137:C143)</f>
        <v>85527.6</v>
      </c>
      <c r="D136" s="100">
        <f t="shared" ref="D136:E136" si="34">SUM(D137:D143)</f>
        <v>79232.72</v>
      </c>
      <c r="E136" s="100">
        <f t="shared" si="34"/>
        <v>75124.399999999994</v>
      </c>
      <c r="F136" s="111">
        <f t="shared" si="32"/>
        <v>87.836441102053598</v>
      </c>
      <c r="G136" s="48">
        <f t="shared" ref="G136:G146" si="35">E136/D136*100</f>
        <v>94.814869412535614</v>
      </c>
    </row>
    <row r="137" spans="1:8" ht="45.75" thickBot="1" x14ac:dyDescent="0.3">
      <c r="A137" s="39">
        <v>3291</v>
      </c>
      <c r="B137" s="34" t="s">
        <v>117</v>
      </c>
      <c r="C137" s="52">
        <v>42730.11</v>
      </c>
      <c r="D137" s="52">
        <v>44000</v>
      </c>
      <c r="E137" s="51">
        <v>43516.93</v>
      </c>
      <c r="F137" s="95">
        <f t="shared" si="32"/>
        <v>101.84137134212854</v>
      </c>
      <c r="G137" s="86">
        <f t="shared" si="35"/>
        <v>98.902113636363637</v>
      </c>
    </row>
    <row r="138" spans="1:8" ht="15.75" thickBot="1" x14ac:dyDescent="0.3">
      <c r="A138" s="39">
        <v>3292</v>
      </c>
      <c r="B138" s="34" t="s">
        <v>118</v>
      </c>
      <c r="C138" s="52">
        <v>3215.9</v>
      </c>
      <c r="D138" s="52">
        <v>4000</v>
      </c>
      <c r="E138" s="51">
        <v>3864.66</v>
      </c>
      <c r="F138" s="95">
        <f t="shared" si="32"/>
        <v>120.17351285798688</v>
      </c>
      <c r="G138" s="86">
        <f t="shared" si="35"/>
        <v>96.616499999999988</v>
      </c>
    </row>
    <row r="139" spans="1:8" ht="15.75" thickBot="1" x14ac:dyDescent="0.3">
      <c r="A139" s="39">
        <v>3293</v>
      </c>
      <c r="B139" s="34" t="s">
        <v>119</v>
      </c>
      <c r="C139" s="52">
        <v>10938.01</v>
      </c>
      <c r="D139" s="52">
        <v>11800</v>
      </c>
      <c r="E139" s="51">
        <v>10768.29</v>
      </c>
      <c r="F139" s="95">
        <f t="shared" si="32"/>
        <v>98.448346637093948</v>
      </c>
      <c r="G139" s="86">
        <f t="shared" si="35"/>
        <v>91.256694915254243</v>
      </c>
    </row>
    <row r="140" spans="1:8" ht="15.75" thickBot="1" x14ac:dyDescent="0.3">
      <c r="A140" s="39">
        <v>3294</v>
      </c>
      <c r="B140" s="34" t="s">
        <v>120</v>
      </c>
      <c r="C140" s="52">
        <v>679.66</v>
      </c>
      <c r="D140" s="52">
        <v>1500</v>
      </c>
      <c r="E140" s="51">
        <v>679.04</v>
      </c>
      <c r="F140" s="95">
        <f t="shared" si="32"/>
        <v>99.908777918370944</v>
      </c>
      <c r="G140" s="86">
        <f t="shared" si="35"/>
        <v>45.269333333333336</v>
      </c>
    </row>
    <row r="141" spans="1:8" ht="15.75" thickBot="1" x14ac:dyDescent="0.3">
      <c r="A141" s="39">
        <v>3295</v>
      </c>
      <c r="B141" s="34" t="s">
        <v>121</v>
      </c>
      <c r="C141" s="52">
        <v>1288.07</v>
      </c>
      <c r="D141" s="52">
        <v>132.72</v>
      </c>
      <c r="E141" s="51">
        <v>5.3</v>
      </c>
      <c r="F141" s="95">
        <v>0</v>
      </c>
      <c r="G141" s="86">
        <f t="shared" si="35"/>
        <v>3.993369499698614</v>
      </c>
    </row>
    <row r="142" spans="1:8" ht="15.75" thickBot="1" x14ac:dyDescent="0.3">
      <c r="A142" s="39">
        <v>3296</v>
      </c>
      <c r="B142" s="34" t="s">
        <v>134</v>
      </c>
      <c r="C142" s="52">
        <v>0</v>
      </c>
      <c r="D142" s="52">
        <v>0</v>
      </c>
      <c r="E142" s="51">
        <v>0</v>
      </c>
      <c r="F142" s="95">
        <v>0</v>
      </c>
      <c r="G142" s="86">
        <v>0</v>
      </c>
    </row>
    <row r="143" spans="1:8" ht="30.75" thickBot="1" x14ac:dyDescent="0.3">
      <c r="A143" s="39">
        <v>3299</v>
      </c>
      <c r="B143" s="34" t="s">
        <v>78</v>
      </c>
      <c r="C143" s="52">
        <v>26675.85</v>
      </c>
      <c r="D143" s="52">
        <v>17800</v>
      </c>
      <c r="E143" s="51">
        <v>16290.18</v>
      </c>
      <c r="F143" s="95">
        <f t="shared" si="32"/>
        <v>61.067145001939963</v>
      </c>
      <c r="G143" s="95">
        <f t="shared" si="35"/>
        <v>91.517865168539331</v>
      </c>
    </row>
    <row r="144" spans="1:8" ht="15.75" thickBot="1" x14ac:dyDescent="0.3">
      <c r="A144" s="41">
        <v>34</v>
      </c>
      <c r="B144" s="42" t="s">
        <v>79</v>
      </c>
      <c r="C144" s="112">
        <f>SUM(C145)</f>
        <v>4811.41</v>
      </c>
      <c r="D144" s="112">
        <f t="shared" ref="D144:E144" si="36">SUM(D145)</f>
        <v>6300</v>
      </c>
      <c r="E144" s="112">
        <f t="shared" si="36"/>
        <v>5189.0600000000004</v>
      </c>
      <c r="F144" s="43">
        <f t="shared" si="32"/>
        <v>107.84905048624</v>
      </c>
      <c r="G144" s="43">
        <f t="shared" si="35"/>
        <v>82.366031746031751</v>
      </c>
      <c r="H144" s="143"/>
    </row>
    <row r="145" spans="1:8" ht="15.75" thickBot="1" x14ac:dyDescent="0.3">
      <c r="A145" s="46">
        <v>343</v>
      </c>
      <c r="B145" s="47" t="s">
        <v>80</v>
      </c>
      <c r="C145" s="100">
        <f>SUM(C146)</f>
        <v>4811.41</v>
      </c>
      <c r="D145" s="100">
        <f t="shared" ref="D145:E145" si="37">SUM(D146)</f>
        <v>6300</v>
      </c>
      <c r="E145" s="100">
        <f t="shared" si="37"/>
        <v>5189.0600000000004</v>
      </c>
      <c r="F145" s="48">
        <f t="shared" si="32"/>
        <v>107.84905048624</v>
      </c>
      <c r="G145" s="48">
        <f t="shared" si="35"/>
        <v>82.366031746031751</v>
      </c>
      <c r="H145" s="143"/>
    </row>
    <row r="146" spans="1:8" ht="30.75" thickBot="1" x14ac:dyDescent="0.3">
      <c r="A146" s="39">
        <v>3431</v>
      </c>
      <c r="B146" s="34" t="s">
        <v>122</v>
      </c>
      <c r="C146" s="35">
        <v>4811.41</v>
      </c>
      <c r="D146" s="35">
        <v>6300</v>
      </c>
      <c r="E146" s="35">
        <v>5189.0600000000004</v>
      </c>
      <c r="F146" s="95">
        <f t="shared" si="32"/>
        <v>107.84905048624</v>
      </c>
      <c r="G146" s="95">
        <f t="shared" si="35"/>
        <v>82.366031746031751</v>
      </c>
      <c r="H146" s="143"/>
    </row>
    <row r="147" spans="1:8" ht="15.75" thickBot="1" x14ac:dyDescent="0.3">
      <c r="A147" s="41">
        <v>35</v>
      </c>
      <c r="B147" s="42" t="s">
        <v>81</v>
      </c>
      <c r="C147" s="43">
        <f>SUM(C148)</f>
        <v>0</v>
      </c>
      <c r="D147" s="43">
        <f t="shared" ref="D147:E147" si="38">SUM(D148)</f>
        <v>0</v>
      </c>
      <c r="E147" s="43">
        <f t="shared" si="38"/>
        <v>0</v>
      </c>
      <c r="F147" s="43">
        <v>0</v>
      </c>
      <c r="G147" s="43">
        <v>0</v>
      </c>
      <c r="H147" s="143"/>
    </row>
    <row r="148" spans="1:8" ht="56.25" customHeight="1" x14ac:dyDescent="0.25">
      <c r="A148" s="197">
        <v>352</v>
      </c>
      <c r="B148" s="199" t="s">
        <v>82</v>
      </c>
      <c r="C148" s="201">
        <f>SUM(C150)</f>
        <v>0</v>
      </c>
      <c r="D148" s="201">
        <f t="shared" ref="D148:F148" si="39">SUM(D150)</f>
        <v>0</v>
      </c>
      <c r="E148" s="201">
        <f t="shared" si="39"/>
        <v>0</v>
      </c>
      <c r="F148" s="201">
        <f t="shared" si="39"/>
        <v>0</v>
      </c>
      <c r="G148" s="203">
        <v>0</v>
      </c>
    </row>
    <row r="149" spans="1:8" ht="15.75" thickBot="1" x14ac:dyDescent="0.3">
      <c r="A149" s="198"/>
      <c r="B149" s="200"/>
      <c r="C149" s="202"/>
      <c r="D149" s="202"/>
      <c r="E149" s="202"/>
      <c r="F149" s="202"/>
      <c r="G149" s="204"/>
    </row>
    <row r="150" spans="1:8" ht="45.75" thickBot="1" x14ac:dyDescent="0.3">
      <c r="A150" s="39">
        <v>3523</v>
      </c>
      <c r="B150" s="34" t="s">
        <v>135</v>
      </c>
      <c r="C150" s="35">
        <v>0</v>
      </c>
      <c r="D150" s="35">
        <v>0</v>
      </c>
      <c r="E150" s="35">
        <v>0</v>
      </c>
      <c r="F150" s="95">
        <v>0</v>
      </c>
      <c r="G150" s="95">
        <v>0</v>
      </c>
    </row>
    <row r="151" spans="1:8" ht="45.75" thickBot="1" x14ac:dyDescent="0.3">
      <c r="A151" s="41">
        <v>36</v>
      </c>
      <c r="B151" s="42" t="s">
        <v>83</v>
      </c>
      <c r="C151" s="43">
        <f>SUM(C152+C155)</f>
        <v>162920.53</v>
      </c>
      <c r="D151" s="43">
        <f t="shared" ref="D151:E151" si="40">SUM(D152+D155)</f>
        <v>122500</v>
      </c>
      <c r="E151" s="43">
        <f t="shared" si="40"/>
        <v>120203.76999999999</v>
      </c>
      <c r="F151" s="43">
        <f>E151/C151*100</f>
        <v>73.780615616705887</v>
      </c>
      <c r="G151" s="43">
        <f>E151/D151*100</f>
        <v>98.125526530612234</v>
      </c>
      <c r="H151" s="143"/>
    </row>
    <row r="152" spans="1:8" ht="30.75" thickBot="1" x14ac:dyDescent="0.3">
      <c r="A152" s="46">
        <v>363</v>
      </c>
      <c r="B152" s="47" t="s">
        <v>84</v>
      </c>
      <c r="C152" s="100">
        <f>SUM(C153:C154)</f>
        <v>68773</v>
      </c>
      <c r="D152" s="100">
        <f t="shared" ref="D152:E152" si="41">SUM(D153:D154)</f>
        <v>2500</v>
      </c>
      <c r="E152" s="100">
        <f t="shared" si="41"/>
        <v>946.34</v>
      </c>
      <c r="F152" s="48">
        <f t="shared" ref="F152:F188" si="42">E152/C152*100</f>
        <v>1.3760341994678145</v>
      </c>
      <c r="G152" s="48">
        <f t="shared" ref="G152:G188" si="43">E152/D152*100</f>
        <v>37.853600000000007</v>
      </c>
      <c r="H152" s="143"/>
    </row>
    <row r="153" spans="1:8" ht="30.75" thickBot="1" x14ac:dyDescent="0.3">
      <c r="A153" s="39">
        <v>3631</v>
      </c>
      <c r="B153" s="34" t="s">
        <v>123</v>
      </c>
      <c r="C153" s="52">
        <v>1592.67</v>
      </c>
      <c r="D153" s="52">
        <v>2500</v>
      </c>
      <c r="E153" s="52">
        <v>946.34</v>
      </c>
      <c r="F153" s="86">
        <f t="shared" si="42"/>
        <v>59.418460823648331</v>
      </c>
      <c r="G153" s="86">
        <f t="shared" si="43"/>
        <v>37.853600000000007</v>
      </c>
      <c r="H153" s="143"/>
    </row>
    <row r="154" spans="1:8" ht="60.75" thickBot="1" x14ac:dyDescent="0.3">
      <c r="A154" s="39">
        <v>3632</v>
      </c>
      <c r="B154" s="34" t="s">
        <v>183</v>
      </c>
      <c r="C154" s="52">
        <v>67180.33</v>
      </c>
      <c r="D154" s="52">
        <v>0</v>
      </c>
      <c r="E154" s="52">
        <v>0</v>
      </c>
      <c r="F154" s="86">
        <f t="shared" si="42"/>
        <v>0</v>
      </c>
      <c r="G154" s="86">
        <v>0</v>
      </c>
      <c r="H154" s="143"/>
    </row>
    <row r="155" spans="1:8" ht="30.75" thickBot="1" x14ac:dyDescent="0.3">
      <c r="A155" s="46">
        <v>366</v>
      </c>
      <c r="B155" s="47" t="s">
        <v>188</v>
      </c>
      <c r="C155" s="100">
        <f>SUM(C156)</f>
        <v>94147.53</v>
      </c>
      <c r="D155" s="100">
        <f t="shared" ref="D155:E155" si="44">SUM(D156)</f>
        <v>120000</v>
      </c>
      <c r="E155" s="100">
        <f t="shared" si="44"/>
        <v>119257.43</v>
      </c>
      <c r="F155" s="86">
        <v>0</v>
      </c>
      <c r="G155" s="86">
        <f t="shared" si="43"/>
        <v>99.381191666666652</v>
      </c>
      <c r="H155" s="143"/>
    </row>
    <row r="156" spans="1:8" ht="30.75" thickBot="1" x14ac:dyDescent="0.3">
      <c r="A156" s="39">
        <v>3661</v>
      </c>
      <c r="B156" s="34" t="s">
        <v>188</v>
      </c>
      <c r="C156" s="52">
        <v>94147.53</v>
      </c>
      <c r="D156" s="52">
        <v>120000</v>
      </c>
      <c r="E156" s="52">
        <v>119257.43</v>
      </c>
      <c r="F156" s="86">
        <v>0</v>
      </c>
      <c r="G156" s="86">
        <f t="shared" si="43"/>
        <v>99.381191666666652</v>
      </c>
      <c r="H156" s="143"/>
    </row>
    <row r="157" spans="1:8" ht="30.75" thickBot="1" x14ac:dyDescent="0.3">
      <c r="A157" s="41">
        <v>37</v>
      </c>
      <c r="B157" s="42" t="s">
        <v>85</v>
      </c>
      <c r="C157" s="43">
        <f>SUM(C158)</f>
        <v>45039.34</v>
      </c>
      <c r="D157" s="43">
        <f t="shared" ref="D157:E157" si="45">SUM(D158)</f>
        <v>76300</v>
      </c>
      <c r="E157" s="43">
        <f t="shared" si="45"/>
        <v>62562.49</v>
      </c>
      <c r="F157" s="43">
        <f t="shared" si="42"/>
        <v>138.90632056331199</v>
      </c>
      <c r="G157" s="43">
        <f t="shared" si="43"/>
        <v>81.995399737876795</v>
      </c>
      <c r="H157" s="143"/>
    </row>
    <row r="158" spans="1:8" ht="45.75" thickBot="1" x14ac:dyDescent="0.3">
      <c r="A158" s="46">
        <v>372</v>
      </c>
      <c r="B158" s="47" t="s">
        <v>86</v>
      </c>
      <c r="C158" s="100">
        <f>SUM(C159:C160)</f>
        <v>45039.34</v>
      </c>
      <c r="D158" s="100">
        <f t="shared" ref="D158:E158" si="46">SUM(D159:D160)</f>
        <v>76300</v>
      </c>
      <c r="E158" s="100">
        <f t="shared" si="46"/>
        <v>62562.49</v>
      </c>
      <c r="F158" s="48">
        <f t="shared" si="42"/>
        <v>138.90632056331199</v>
      </c>
      <c r="G158" s="48">
        <f t="shared" si="43"/>
        <v>81.995399737876795</v>
      </c>
    </row>
    <row r="159" spans="1:8" ht="30.75" thickBot="1" x14ac:dyDescent="0.3">
      <c r="A159" s="39">
        <v>3721</v>
      </c>
      <c r="B159" s="34" t="s">
        <v>124</v>
      </c>
      <c r="C159" s="35">
        <v>27986.06</v>
      </c>
      <c r="D159" s="35">
        <v>58100</v>
      </c>
      <c r="E159" s="35">
        <v>46232</v>
      </c>
      <c r="F159" s="86">
        <f t="shared" si="42"/>
        <v>165.19652998671481</v>
      </c>
      <c r="G159" s="86">
        <f t="shared" si="43"/>
        <v>79.573149741824452</v>
      </c>
    </row>
    <row r="160" spans="1:8" ht="30.75" thickBot="1" x14ac:dyDescent="0.3">
      <c r="A160" s="39">
        <v>3722</v>
      </c>
      <c r="B160" s="34" t="s">
        <v>125</v>
      </c>
      <c r="C160" s="35">
        <v>17053.28</v>
      </c>
      <c r="D160" s="35">
        <v>18200</v>
      </c>
      <c r="E160" s="35">
        <v>16330.49</v>
      </c>
      <c r="F160" s="86">
        <f t="shared" si="42"/>
        <v>95.761577831361478</v>
      </c>
      <c r="G160" s="86">
        <f t="shared" si="43"/>
        <v>89.72796703296703</v>
      </c>
    </row>
    <row r="161" spans="1:8" ht="15.75" thickBot="1" x14ac:dyDescent="0.3">
      <c r="A161" s="41">
        <v>38</v>
      </c>
      <c r="B161" s="42" t="s">
        <v>87</v>
      </c>
      <c r="C161" s="43">
        <f>SUM(C165+C162+C167)</f>
        <v>121442.93</v>
      </c>
      <c r="D161" s="43">
        <f t="shared" ref="D161:E161" si="47">SUM(D165+D162+D167)</f>
        <v>96300</v>
      </c>
      <c r="E161" s="43">
        <f t="shared" si="47"/>
        <v>87188.13</v>
      </c>
      <c r="F161" s="43">
        <f t="shared" si="42"/>
        <v>71.79350004154216</v>
      </c>
      <c r="G161" s="43">
        <f t="shared" si="43"/>
        <v>90.538037383177567</v>
      </c>
      <c r="H161" s="145"/>
    </row>
    <row r="162" spans="1:8" ht="15.75" thickBot="1" x14ac:dyDescent="0.3">
      <c r="A162" s="46">
        <v>381</v>
      </c>
      <c r="B162" s="47" t="s">
        <v>88</v>
      </c>
      <c r="C162" s="100">
        <f>SUM(C163:C164)</f>
        <v>109789.15</v>
      </c>
      <c r="D162" s="100">
        <f t="shared" ref="D162:E162" si="48">SUM(D163:D164)</f>
        <v>91200</v>
      </c>
      <c r="E162" s="100">
        <f t="shared" si="48"/>
        <v>82966.52</v>
      </c>
      <c r="F162" s="48">
        <f t="shared" si="42"/>
        <v>75.568961049429745</v>
      </c>
      <c r="G162" s="48">
        <f t="shared" si="43"/>
        <v>90.972061403508775</v>
      </c>
    </row>
    <row r="163" spans="1:8" ht="15.75" thickBot="1" x14ac:dyDescent="0.3">
      <c r="A163" s="39">
        <v>3811</v>
      </c>
      <c r="B163" s="34" t="s">
        <v>126</v>
      </c>
      <c r="C163" s="35">
        <v>109789.15</v>
      </c>
      <c r="D163" s="35">
        <v>91100</v>
      </c>
      <c r="E163" s="35">
        <v>82966.52</v>
      </c>
      <c r="F163" s="95">
        <f t="shared" si="42"/>
        <v>75.568961049429745</v>
      </c>
      <c r="G163" s="95">
        <f t="shared" si="43"/>
        <v>91.071920965971458</v>
      </c>
    </row>
    <row r="164" spans="1:8" ht="15.75" thickBot="1" x14ac:dyDescent="0.3">
      <c r="A164" s="39">
        <v>3812</v>
      </c>
      <c r="B164" s="34" t="s">
        <v>209</v>
      </c>
      <c r="C164" s="35">
        <v>0</v>
      </c>
      <c r="D164" s="35">
        <v>100</v>
      </c>
      <c r="E164" s="35">
        <v>0</v>
      </c>
      <c r="F164" s="95">
        <v>0</v>
      </c>
      <c r="G164" s="95">
        <f t="shared" si="43"/>
        <v>0</v>
      </c>
    </row>
    <row r="165" spans="1:8" ht="45.75" thickBot="1" x14ac:dyDescent="0.3">
      <c r="A165" s="41">
        <v>383</v>
      </c>
      <c r="B165" s="42" t="s">
        <v>210</v>
      </c>
      <c r="C165" s="112">
        <f>SUM(C166)</f>
        <v>0</v>
      </c>
      <c r="D165" s="112">
        <f t="shared" ref="D165:G165" si="49">SUM(D166)</f>
        <v>100</v>
      </c>
      <c r="E165" s="112">
        <f t="shared" si="49"/>
        <v>0</v>
      </c>
      <c r="F165" s="112">
        <f t="shared" si="49"/>
        <v>0</v>
      </c>
      <c r="G165" s="112">
        <f t="shared" si="49"/>
        <v>0</v>
      </c>
    </row>
    <row r="166" spans="1:8" ht="45.75" thickBot="1" x14ac:dyDescent="0.3">
      <c r="A166" s="39">
        <v>3831</v>
      </c>
      <c r="B166" s="50" t="s">
        <v>210</v>
      </c>
      <c r="C166" s="35">
        <v>0</v>
      </c>
      <c r="D166" s="35">
        <v>100</v>
      </c>
      <c r="E166" s="35">
        <v>0</v>
      </c>
      <c r="F166" s="86">
        <v>0</v>
      </c>
      <c r="G166" s="86">
        <v>0</v>
      </c>
    </row>
    <row r="167" spans="1:8" ht="30.75" thickBot="1" x14ac:dyDescent="0.3">
      <c r="A167" s="46">
        <v>386</v>
      </c>
      <c r="B167" s="47" t="s">
        <v>189</v>
      </c>
      <c r="C167" s="100">
        <f>SUM(C168)</f>
        <v>11653.78</v>
      </c>
      <c r="D167" s="100">
        <f t="shared" ref="D167:E167" si="50">SUM(D168)</f>
        <v>5000</v>
      </c>
      <c r="E167" s="100">
        <f t="shared" si="50"/>
        <v>4221.6099999999997</v>
      </c>
      <c r="F167" s="86">
        <v>0</v>
      </c>
      <c r="G167" s="86">
        <f t="shared" si="43"/>
        <v>84.432199999999995</v>
      </c>
    </row>
    <row r="168" spans="1:8" ht="30.75" thickBot="1" x14ac:dyDescent="0.3">
      <c r="A168" s="39">
        <v>3861</v>
      </c>
      <c r="B168" s="34" t="s">
        <v>189</v>
      </c>
      <c r="C168" s="35">
        <v>11653.78</v>
      </c>
      <c r="D168" s="35">
        <v>5000</v>
      </c>
      <c r="E168" s="97">
        <v>4221.6099999999997</v>
      </c>
      <c r="F168" s="86">
        <v>0</v>
      </c>
      <c r="G168" s="86">
        <f t="shared" si="43"/>
        <v>84.432199999999995</v>
      </c>
    </row>
    <row r="169" spans="1:8" ht="30.75" thickBot="1" x14ac:dyDescent="0.3">
      <c r="A169" s="113">
        <v>4</v>
      </c>
      <c r="B169" s="114" t="s">
        <v>89</v>
      </c>
      <c r="C169" s="115">
        <f>SUM(C170+C173+C185)</f>
        <v>67481.06</v>
      </c>
      <c r="D169" s="115">
        <f>SUM(D170+D173+D185)</f>
        <v>231000</v>
      </c>
      <c r="E169" s="115">
        <f>SUM(E170+E173+E185)</f>
        <v>204389.36000000002</v>
      </c>
      <c r="F169" s="115">
        <f t="shared" si="42"/>
        <v>302.8840388695732</v>
      </c>
      <c r="G169" s="115">
        <f t="shared" si="43"/>
        <v>88.480242424242434</v>
      </c>
      <c r="H169" s="143"/>
    </row>
    <row r="170" spans="1:8" ht="30.75" thickBot="1" x14ac:dyDescent="0.3">
      <c r="A170" s="41">
        <v>41</v>
      </c>
      <c r="B170" s="42" t="s">
        <v>90</v>
      </c>
      <c r="C170" s="43">
        <f>SUM(C171)</f>
        <v>0</v>
      </c>
      <c r="D170" s="43">
        <f t="shared" ref="D170:E170" si="51">SUM(D171)</f>
        <v>10000</v>
      </c>
      <c r="E170" s="43">
        <f t="shared" si="51"/>
        <v>0</v>
      </c>
      <c r="F170" s="43">
        <v>0</v>
      </c>
      <c r="G170" s="43">
        <v>0</v>
      </c>
      <c r="H170" s="143"/>
    </row>
    <row r="171" spans="1:8" ht="15.75" thickBot="1" x14ac:dyDescent="0.3">
      <c r="A171" s="46">
        <v>411</v>
      </c>
      <c r="B171" s="47" t="s">
        <v>127</v>
      </c>
      <c r="C171" s="48">
        <f>SUM(C172)</f>
        <v>0</v>
      </c>
      <c r="D171" s="48">
        <f t="shared" ref="D171:E171" si="52">SUM(D172)</f>
        <v>10000</v>
      </c>
      <c r="E171" s="48">
        <f t="shared" si="52"/>
        <v>0</v>
      </c>
      <c r="F171" s="48">
        <v>0</v>
      </c>
      <c r="G171" s="48">
        <v>0</v>
      </c>
    </row>
    <row r="172" spans="1:8" ht="15.75" thickBot="1" x14ac:dyDescent="0.3">
      <c r="A172" s="49">
        <v>4111</v>
      </c>
      <c r="B172" s="50" t="s">
        <v>127</v>
      </c>
      <c r="C172" s="53">
        <v>0</v>
      </c>
      <c r="D172" s="53">
        <v>10000</v>
      </c>
      <c r="E172" s="53">
        <v>0</v>
      </c>
      <c r="F172" s="86">
        <v>0</v>
      </c>
      <c r="G172" s="86">
        <v>0</v>
      </c>
    </row>
    <row r="173" spans="1:8" ht="45.75" thickBot="1" x14ac:dyDescent="0.3">
      <c r="A173" s="41">
        <v>42</v>
      </c>
      <c r="B173" s="42" t="s">
        <v>91</v>
      </c>
      <c r="C173" s="43">
        <f>C174+C178+C182</f>
        <v>67481.06</v>
      </c>
      <c r="D173" s="43">
        <f t="shared" ref="D173:E173" si="53">D174+D178+D182</f>
        <v>220000</v>
      </c>
      <c r="E173" s="43">
        <f t="shared" si="53"/>
        <v>204389.36000000002</v>
      </c>
      <c r="F173" s="43">
        <f t="shared" si="42"/>
        <v>302.8840388695732</v>
      </c>
      <c r="G173" s="43">
        <f t="shared" si="43"/>
        <v>92.904254545454563</v>
      </c>
      <c r="H173" s="145"/>
    </row>
    <row r="174" spans="1:8" ht="15.75" thickBot="1" x14ac:dyDescent="0.3">
      <c r="A174" s="46">
        <v>421</v>
      </c>
      <c r="B174" s="47" t="s">
        <v>92</v>
      </c>
      <c r="C174" s="100">
        <f>SUM(C175:C177)</f>
        <v>35124.300000000003</v>
      </c>
      <c r="D174" s="100">
        <f t="shared" ref="D174:E174" si="54">SUM(D175:D177)</f>
        <v>104000</v>
      </c>
      <c r="E174" s="100">
        <f t="shared" si="54"/>
        <v>101915.49</v>
      </c>
      <c r="F174" s="48">
        <f t="shared" si="42"/>
        <v>290.15664369111983</v>
      </c>
      <c r="G174" s="48">
        <f t="shared" si="43"/>
        <v>97.995663461538456</v>
      </c>
    </row>
    <row r="175" spans="1:8" ht="15.75" thickBot="1" x14ac:dyDescent="0.3">
      <c r="A175" s="39">
        <v>4212</v>
      </c>
      <c r="B175" s="34" t="s">
        <v>128</v>
      </c>
      <c r="C175" s="35">
        <v>23877.07</v>
      </c>
      <c r="D175" s="35">
        <v>104000</v>
      </c>
      <c r="E175" s="99">
        <v>101915.49</v>
      </c>
      <c r="F175" s="86">
        <f t="shared" si="42"/>
        <v>426.83415511199661</v>
      </c>
      <c r="G175" s="86">
        <f t="shared" si="43"/>
        <v>97.995663461538456</v>
      </c>
    </row>
    <row r="176" spans="1:8" ht="30.75" thickBot="1" x14ac:dyDescent="0.3">
      <c r="A176" s="39">
        <v>4213</v>
      </c>
      <c r="B176" s="34" t="s">
        <v>129</v>
      </c>
      <c r="C176" s="35">
        <v>11247.23</v>
      </c>
      <c r="D176" s="35">
        <v>0</v>
      </c>
      <c r="E176" s="35">
        <v>0</v>
      </c>
      <c r="F176" s="86">
        <f t="shared" si="42"/>
        <v>0</v>
      </c>
      <c r="G176" s="86">
        <v>0</v>
      </c>
    </row>
    <row r="177" spans="1:8" ht="30.75" thickBot="1" x14ac:dyDescent="0.3">
      <c r="A177" s="39">
        <v>4214</v>
      </c>
      <c r="B177" s="34" t="s">
        <v>130</v>
      </c>
      <c r="C177" s="35">
        <v>0</v>
      </c>
      <c r="D177" s="35">
        <v>0</v>
      </c>
      <c r="E177" s="35">
        <v>0</v>
      </c>
      <c r="F177" s="86">
        <v>0</v>
      </c>
      <c r="G177" s="86">
        <v>0</v>
      </c>
    </row>
    <row r="178" spans="1:8" ht="15.75" thickBot="1" x14ac:dyDescent="0.3">
      <c r="A178" s="46">
        <v>422</v>
      </c>
      <c r="B178" s="47" t="s">
        <v>93</v>
      </c>
      <c r="C178" s="100">
        <f>SUM(C179:C181)</f>
        <v>27562.15</v>
      </c>
      <c r="D178" s="100">
        <f t="shared" ref="D178:E178" si="55">SUM(D179:D181)</f>
        <v>110000</v>
      </c>
      <c r="E178" s="100">
        <f t="shared" si="55"/>
        <v>96683.839999999997</v>
      </c>
      <c r="F178" s="48">
        <f t="shared" si="42"/>
        <v>350.78482629257877</v>
      </c>
      <c r="G178" s="48">
        <f t="shared" si="43"/>
        <v>87.89439999999999</v>
      </c>
    </row>
    <row r="179" spans="1:8" ht="30.75" thickBot="1" x14ac:dyDescent="0.3">
      <c r="A179" s="39">
        <v>4221</v>
      </c>
      <c r="B179" s="34" t="s">
        <v>131</v>
      </c>
      <c r="C179" s="52">
        <v>2749.45</v>
      </c>
      <c r="D179" s="52">
        <v>9000</v>
      </c>
      <c r="E179" s="52">
        <v>7243.34</v>
      </c>
      <c r="F179" s="86">
        <f t="shared" si="42"/>
        <v>263.4468711924203</v>
      </c>
      <c r="G179" s="86">
        <f t="shared" si="43"/>
        <v>80.481555555555559</v>
      </c>
    </row>
    <row r="180" spans="1:8" ht="30.75" thickBot="1" x14ac:dyDescent="0.3">
      <c r="A180" s="39">
        <v>4223</v>
      </c>
      <c r="B180" s="34" t="s">
        <v>136</v>
      </c>
      <c r="C180" s="52">
        <v>7196.56</v>
      </c>
      <c r="D180" s="52">
        <v>1000</v>
      </c>
      <c r="E180" s="52">
        <v>0</v>
      </c>
      <c r="F180" s="86">
        <v>0</v>
      </c>
      <c r="G180" s="86">
        <v>0</v>
      </c>
    </row>
    <row r="181" spans="1:8" ht="45.75" thickBot="1" x14ac:dyDescent="0.3">
      <c r="A181" s="39">
        <v>4227</v>
      </c>
      <c r="B181" s="34" t="s">
        <v>132</v>
      </c>
      <c r="C181" s="52">
        <v>17616.14</v>
      </c>
      <c r="D181" s="52">
        <v>100000</v>
      </c>
      <c r="E181" s="52">
        <v>89440.5</v>
      </c>
      <c r="F181" s="86">
        <f t="shared" si="42"/>
        <v>507.71905763691711</v>
      </c>
      <c r="G181" s="86">
        <f t="shared" si="43"/>
        <v>89.4405</v>
      </c>
    </row>
    <row r="182" spans="1:8" ht="30.75" thickBot="1" x14ac:dyDescent="0.3">
      <c r="A182" s="46">
        <v>426</v>
      </c>
      <c r="B182" s="47" t="s">
        <v>94</v>
      </c>
      <c r="C182" s="100">
        <f>SUM(C183:C184)</f>
        <v>4794.6099999999997</v>
      </c>
      <c r="D182" s="100">
        <f t="shared" ref="D182:E182" si="56">SUM(D183:D184)</f>
        <v>6000</v>
      </c>
      <c r="E182" s="100">
        <f t="shared" si="56"/>
        <v>5790.03</v>
      </c>
      <c r="F182" s="48">
        <f t="shared" si="42"/>
        <v>120.76122979762691</v>
      </c>
      <c r="G182" s="48">
        <f t="shared" si="43"/>
        <v>96.500500000000002</v>
      </c>
    </row>
    <row r="183" spans="1:8" ht="30.75" thickBot="1" x14ac:dyDescent="0.3">
      <c r="A183" s="49">
        <v>4262</v>
      </c>
      <c r="B183" s="50" t="s">
        <v>187</v>
      </c>
      <c r="C183" s="164">
        <v>0</v>
      </c>
      <c r="D183" s="164">
        <v>0</v>
      </c>
      <c r="E183" s="164">
        <v>0</v>
      </c>
      <c r="F183" s="53">
        <v>0</v>
      </c>
      <c r="G183" s="53">
        <v>0</v>
      </c>
    </row>
    <row r="184" spans="1:8" ht="30.75" thickBot="1" x14ac:dyDescent="0.3">
      <c r="A184" s="39">
        <v>4263</v>
      </c>
      <c r="B184" s="34" t="s">
        <v>133</v>
      </c>
      <c r="C184" s="35">
        <v>4794.6099999999997</v>
      </c>
      <c r="D184" s="35">
        <v>6000</v>
      </c>
      <c r="E184" s="35">
        <v>5790.03</v>
      </c>
      <c r="F184" s="86">
        <f t="shared" si="42"/>
        <v>120.76122979762691</v>
      </c>
      <c r="G184" s="86">
        <f t="shared" si="43"/>
        <v>96.500500000000002</v>
      </c>
    </row>
    <row r="185" spans="1:8" ht="45.75" thickBot="1" x14ac:dyDescent="0.3">
      <c r="A185" s="41">
        <v>45</v>
      </c>
      <c r="B185" s="42" t="s">
        <v>211</v>
      </c>
      <c r="C185" s="112">
        <f>SUM(C186)</f>
        <v>0</v>
      </c>
      <c r="D185" s="112">
        <f t="shared" ref="D185:E185" si="57">SUM(D186)</f>
        <v>1000</v>
      </c>
      <c r="E185" s="112">
        <f t="shared" si="57"/>
        <v>0</v>
      </c>
      <c r="F185" s="43">
        <v>0</v>
      </c>
      <c r="G185" s="43">
        <v>0</v>
      </c>
    </row>
    <row r="186" spans="1:8" ht="45.75" thickBot="1" x14ac:dyDescent="0.3">
      <c r="A186" s="165">
        <v>451</v>
      </c>
      <c r="B186" s="166" t="s">
        <v>211</v>
      </c>
      <c r="C186" s="167">
        <f>SUM(C187)</f>
        <v>0</v>
      </c>
      <c r="D186" s="167">
        <f t="shared" ref="D186:E186" si="58">SUM(D187)</f>
        <v>1000</v>
      </c>
      <c r="E186" s="167">
        <f t="shared" si="58"/>
        <v>0</v>
      </c>
      <c r="F186" s="48">
        <v>0</v>
      </c>
      <c r="G186" s="48">
        <v>0</v>
      </c>
    </row>
    <row r="187" spans="1:8" ht="45.75" thickBot="1" x14ac:dyDescent="0.3">
      <c r="A187" s="39">
        <v>4511</v>
      </c>
      <c r="B187" s="34" t="s">
        <v>211</v>
      </c>
      <c r="C187" s="35">
        <v>0</v>
      </c>
      <c r="D187" s="35">
        <v>1000</v>
      </c>
      <c r="E187" s="35">
        <v>0</v>
      </c>
      <c r="F187" s="86">
        <v>0</v>
      </c>
      <c r="G187" s="86">
        <v>0</v>
      </c>
    </row>
    <row r="188" spans="1:8" ht="15.75" thickBot="1" x14ac:dyDescent="0.3">
      <c r="A188" s="40" t="s">
        <v>95</v>
      </c>
      <c r="B188" s="36"/>
      <c r="C188" s="37">
        <f>C169+C107</f>
        <v>914114.82000000007</v>
      </c>
      <c r="D188" s="37">
        <f>D169+D107</f>
        <v>1173552.72</v>
      </c>
      <c r="E188" s="98">
        <f>E169+E107</f>
        <v>1066362.43</v>
      </c>
      <c r="F188" s="98">
        <f t="shared" si="42"/>
        <v>116.6551954600189</v>
      </c>
      <c r="G188" s="98">
        <f t="shared" si="43"/>
        <v>90.866171738752385</v>
      </c>
      <c r="H188" s="145"/>
    </row>
    <row r="190" spans="1:8" x14ac:dyDescent="0.25">
      <c r="A190" s="142" t="s">
        <v>184</v>
      </c>
    </row>
    <row r="191" spans="1:8" x14ac:dyDescent="0.25">
      <c r="A191" s="142"/>
    </row>
    <row r="193" spans="1:7" x14ac:dyDescent="0.25">
      <c r="A193" s="121" t="s">
        <v>137</v>
      </c>
      <c r="B193"/>
      <c r="C193"/>
      <c r="D193"/>
      <c r="E193" s="91"/>
      <c r="F193" s="91"/>
      <c r="G193" s="91"/>
    </row>
    <row r="194" spans="1:7" x14ac:dyDescent="0.25">
      <c r="A194" s="171" t="s">
        <v>255</v>
      </c>
      <c r="B194" s="171"/>
      <c r="C194" s="171"/>
      <c r="D194" s="171"/>
      <c r="E194" s="171"/>
      <c r="F194" s="119"/>
      <c r="G194" s="119"/>
    </row>
    <row r="195" spans="1:7" x14ac:dyDescent="0.25">
      <c r="A195" s="118"/>
      <c r="B195" s="90"/>
      <c r="C195" s="90"/>
      <c r="D195" s="90"/>
      <c r="E195" s="91"/>
      <c r="F195" s="91"/>
      <c r="G195" s="91"/>
    </row>
    <row r="196" spans="1:7" x14ac:dyDescent="0.25">
      <c r="A196" s="216" t="s">
        <v>138</v>
      </c>
      <c r="B196" s="216"/>
      <c r="C196" s="216"/>
      <c r="D196" s="216"/>
      <c r="E196" s="216"/>
      <c r="F196" s="216"/>
      <c r="G196" s="216"/>
    </row>
    <row r="197" spans="1:7" x14ac:dyDescent="0.25">
      <c r="A197" s="217" t="s">
        <v>212</v>
      </c>
      <c r="B197" s="217"/>
      <c r="C197" s="217"/>
      <c r="D197" s="217"/>
      <c r="E197" s="217"/>
      <c r="F197" s="217"/>
      <c r="G197" s="217"/>
    </row>
    <row r="198" spans="1:7" x14ac:dyDescent="0.25">
      <c r="A198" s="55"/>
      <c r="B198"/>
      <c r="C198"/>
      <c r="D198"/>
    </row>
    <row r="199" spans="1:7" x14ac:dyDescent="0.25">
      <c r="A199" s="216" t="s">
        <v>139</v>
      </c>
      <c r="B199" s="216"/>
      <c r="C199" s="216"/>
      <c r="D199" s="216"/>
      <c r="E199" s="216"/>
      <c r="F199" s="216"/>
      <c r="G199" s="216"/>
    </row>
    <row r="200" spans="1:7" x14ac:dyDescent="0.25">
      <c r="A200" s="206" t="s">
        <v>254</v>
      </c>
      <c r="B200" s="206"/>
      <c r="C200" s="206"/>
      <c r="D200" s="206"/>
      <c r="E200" s="206"/>
      <c r="F200" s="206"/>
      <c r="G200" s="206"/>
    </row>
    <row r="201" spans="1:7" x14ac:dyDescent="0.25">
      <c r="A201" s="56"/>
      <c r="B201"/>
      <c r="C201"/>
      <c r="D201"/>
    </row>
    <row r="202" spans="1:7" x14ac:dyDescent="0.25">
      <c r="A202" s="207" t="s">
        <v>140</v>
      </c>
      <c r="B202" s="207"/>
      <c r="C202" s="207"/>
      <c r="D202" s="207"/>
      <c r="E202" s="207"/>
      <c r="F202" s="207"/>
      <c r="G202" s="207"/>
    </row>
    <row r="203" spans="1:7" x14ac:dyDescent="0.25">
      <c r="A203" s="196" t="s">
        <v>227</v>
      </c>
      <c r="B203" s="196"/>
      <c r="C203" s="196"/>
      <c r="D203" s="196"/>
      <c r="E203" s="196"/>
      <c r="F203" s="196"/>
      <c r="G203" s="196"/>
    </row>
    <row r="204" spans="1:7" x14ac:dyDescent="0.25">
      <c r="A204" s="196" t="s">
        <v>226</v>
      </c>
      <c r="B204" s="196"/>
      <c r="C204" s="196"/>
      <c r="D204" s="196"/>
      <c r="E204" s="196"/>
      <c r="F204" s="196"/>
    </row>
    <row r="205" spans="1:7" x14ac:dyDescent="0.25">
      <c r="A205" s="213" t="s">
        <v>228</v>
      </c>
      <c r="B205" s="213"/>
      <c r="C205" s="213"/>
      <c r="D205" s="213"/>
      <c r="E205" s="213"/>
      <c r="F205" s="213"/>
      <c r="G205" s="213"/>
    </row>
    <row r="206" spans="1:7" ht="28.5" customHeight="1" x14ac:dyDescent="0.25">
      <c r="A206" s="214" t="s">
        <v>251</v>
      </c>
      <c r="B206" s="214"/>
      <c r="C206" s="214"/>
      <c r="D206" s="214"/>
      <c r="E206" s="214"/>
      <c r="F206" s="214"/>
      <c r="G206" s="214"/>
    </row>
    <row r="207" spans="1:7" x14ac:dyDescent="0.25">
      <c r="A207" s="55"/>
      <c r="B207"/>
      <c r="C207"/>
      <c r="D207"/>
    </row>
    <row r="208" spans="1:7" x14ac:dyDescent="0.25">
      <c r="A208" s="215" t="s">
        <v>141</v>
      </c>
      <c r="B208" s="215"/>
      <c r="C208" s="215"/>
      <c r="D208" s="215"/>
      <c r="E208" s="215"/>
      <c r="F208" s="215"/>
      <c r="G208" s="215"/>
    </row>
    <row r="209" spans="1:7" x14ac:dyDescent="0.25">
      <c r="A209" s="206" t="s">
        <v>225</v>
      </c>
      <c r="B209" s="206"/>
      <c r="C209" s="206"/>
      <c r="D209" s="206"/>
      <c r="E209" s="206"/>
      <c r="F209" s="206"/>
      <c r="G209" s="206"/>
    </row>
    <row r="210" spans="1:7" ht="14.25" customHeight="1" x14ac:dyDescent="0.25">
      <c r="A210" s="210" t="s">
        <v>172</v>
      </c>
      <c r="B210" s="210"/>
      <c r="C210" s="210"/>
      <c r="D210" s="210"/>
      <c r="E210" s="210"/>
      <c r="F210" s="210"/>
      <c r="G210" s="210"/>
    </row>
    <row r="211" spans="1:7" x14ac:dyDescent="0.25">
      <c r="A211" s="57"/>
      <c r="B211"/>
      <c r="C211"/>
      <c r="D211"/>
    </row>
    <row r="212" spans="1:7" ht="15.75" thickBot="1" x14ac:dyDescent="0.3">
      <c r="A212" s="88" t="s">
        <v>142</v>
      </c>
      <c r="B212"/>
      <c r="C212"/>
      <c r="D212"/>
    </row>
    <row r="213" spans="1:7" x14ac:dyDescent="0.25">
      <c r="A213" s="211" t="s">
        <v>143</v>
      </c>
      <c r="B213" s="58" t="s">
        <v>198</v>
      </c>
      <c r="C213" s="58" t="s">
        <v>199</v>
      </c>
      <c r="D213" s="58" t="s">
        <v>144</v>
      </c>
    </row>
    <row r="214" spans="1:7" ht="15.75" thickBot="1" x14ac:dyDescent="0.3">
      <c r="A214" s="212"/>
      <c r="B214" s="59" t="s">
        <v>200</v>
      </c>
      <c r="C214" s="59" t="s">
        <v>200</v>
      </c>
      <c r="D214" s="60"/>
    </row>
    <row r="215" spans="1:7" ht="15.75" thickBot="1" x14ac:dyDescent="0.3">
      <c r="A215" s="61" t="s">
        <v>145</v>
      </c>
      <c r="B215" s="62">
        <v>297059.40999999997</v>
      </c>
      <c r="C215" s="62">
        <v>280817.78000000003</v>
      </c>
      <c r="D215" s="79">
        <f>C215/B215</f>
        <v>0.9453253138824993</v>
      </c>
    </row>
    <row r="216" spans="1:7" ht="15.75" thickBot="1" x14ac:dyDescent="0.3">
      <c r="A216" s="61" t="s">
        <v>146</v>
      </c>
      <c r="B216" s="62">
        <v>833500</v>
      </c>
      <c r="C216" s="62">
        <v>703174.8</v>
      </c>
      <c r="D216" s="79">
        <f t="shared" ref="D216:D221" si="59">C216/B216</f>
        <v>0.84364103179364136</v>
      </c>
    </row>
    <row r="217" spans="1:7" ht="15.75" thickBot="1" x14ac:dyDescent="0.3">
      <c r="A217" s="61" t="s">
        <v>147</v>
      </c>
      <c r="B217" s="62">
        <v>96800</v>
      </c>
      <c r="C217" s="62">
        <v>58880.57</v>
      </c>
      <c r="D217" s="79">
        <f t="shared" si="59"/>
        <v>0.60827035123966944</v>
      </c>
    </row>
    <row r="218" spans="1:7" ht="26.25" thickBot="1" x14ac:dyDescent="0.3">
      <c r="A218" s="64" t="s">
        <v>148</v>
      </c>
      <c r="B218" s="62">
        <v>74900</v>
      </c>
      <c r="C218" s="62">
        <v>48595.85</v>
      </c>
      <c r="D218" s="79">
        <f t="shared" si="59"/>
        <v>0.64880974632843791</v>
      </c>
    </row>
    <row r="219" spans="1:7" ht="15.75" thickBot="1" x14ac:dyDescent="0.3">
      <c r="A219" s="64" t="s">
        <v>149</v>
      </c>
      <c r="B219" s="65">
        <v>100</v>
      </c>
      <c r="C219" s="66">
        <v>0</v>
      </c>
      <c r="D219" s="79">
        <f t="shared" si="59"/>
        <v>0</v>
      </c>
    </row>
    <row r="220" spans="1:7" ht="26.25" thickBot="1" x14ac:dyDescent="0.3">
      <c r="A220" s="64" t="s">
        <v>213</v>
      </c>
      <c r="B220" s="65">
        <v>650</v>
      </c>
      <c r="C220" s="66">
        <v>0</v>
      </c>
      <c r="D220" s="79">
        <f t="shared" si="59"/>
        <v>0</v>
      </c>
    </row>
    <row r="221" spans="1:7" ht="15.75" thickBot="1" x14ac:dyDescent="0.3">
      <c r="A221" s="67" t="s">
        <v>150</v>
      </c>
      <c r="B221" s="68">
        <f>SUM(B215:B220)</f>
        <v>1303009.4099999999</v>
      </c>
      <c r="C221" s="68">
        <f>SUM(C215:C220)</f>
        <v>1091469</v>
      </c>
      <c r="D221" s="79">
        <f t="shared" si="59"/>
        <v>0.83765243107492227</v>
      </c>
    </row>
    <row r="222" spans="1:7" x14ac:dyDescent="0.25">
      <c r="B222"/>
      <c r="C222"/>
      <c r="D222"/>
    </row>
    <row r="223" spans="1:7" x14ac:dyDescent="0.25">
      <c r="A223" s="196" t="s">
        <v>224</v>
      </c>
      <c r="B223" s="196"/>
      <c r="C223" s="196"/>
      <c r="D223" s="196"/>
      <c r="E223" s="196"/>
      <c r="F223" s="196"/>
      <c r="G223" s="196"/>
    </row>
    <row r="224" spans="1:7" ht="39" customHeight="1" x14ac:dyDescent="0.25">
      <c r="A224" s="193" t="s">
        <v>222</v>
      </c>
      <c r="B224" s="193"/>
      <c r="C224" s="193"/>
      <c r="D224" s="193"/>
      <c r="E224" s="193"/>
      <c r="F224" s="193"/>
      <c r="G224" s="193"/>
    </row>
    <row r="225" spans="1:7" ht="27.75" customHeight="1" x14ac:dyDescent="0.25">
      <c r="A225" s="193" t="s">
        <v>221</v>
      </c>
      <c r="B225" s="193"/>
      <c r="C225" s="193"/>
      <c r="D225" s="193"/>
      <c r="E225" s="193"/>
      <c r="F225" s="193"/>
      <c r="G225" s="193"/>
    </row>
    <row r="226" spans="1:7" ht="27" customHeight="1" x14ac:dyDescent="0.25">
      <c r="A226" s="193" t="s">
        <v>223</v>
      </c>
      <c r="B226" s="193"/>
      <c r="C226" s="193"/>
      <c r="D226" s="193"/>
      <c r="E226" s="193"/>
      <c r="F226" s="193"/>
      <c r="G226" s="193"/>
    </row>
    <row r="227" spans="1:7" x14ac:dyDescent="0.25">
      <c r="A227" s="55"/>
      <c r="B227"/>
      <c r="C227"/>
      <c r="D227"/>
    </row>
    <row r="228" spans="1:7" ht="15.75" thickBot="1" x14ac:dyDescent="0.3">
      <c r="A228" s="88" t="s">
        <v>151</v>
      </c>
      <c r="B228"/>
      <c r="C228"/>
      <c r="D228"/>
    </row>
    <row r="229" spans="1:7" x14ac:dyDescent="0.25">
      <c r="A229" s="218" t="s">
        <v>38</v>
      </c>
      <c r="B229" s="58" t="s">
        <v>198</v>
      </c>
      <c r="C229" s="58" t="s">
        <v>199</v>
      </c>
      <c r="D229" s="191" t="s">
        <v>170</v>
      </c>
    </row>
    <row r="230" spans="1:7" ht="15.75" thickBot="1" x14ac:dyDescent="0.3">
      <c r="A230" s="219"/>
      <c r="B230" s="59" t="s">
        <v>200</v>
      </c>
      <c r="C230" s="59" t="s">
        <v>200</v>
      </c>
      <c r="D230" s="192"/>
    </row>
    <row r="231" spans="1:7" ht="15.75" thickBot="1" x14ac:dyDescent="0.3">
      <c r="A231" s="61" t="s">
        <v>152</v>
      </c>
      <c r="B231" s="62">
        <v>42000.12</v>
      </c>
      <c r="C231" s="62">
        <v>51659.9</v>
      </c>
      <c r="D231" s="63">
        <f>C231/B231</f>
        <v>1.2299941047787482</v>
      </c>
    </row>
    <row r="232" spans="1:7" ht="15.75" thickBot="1" x14ac:dyDescent="0.3">
      <c r="A232" s="67" t="s">
        <v>153</v>
      </c>
      <c r="B232" s="148">
        <f>SUM(B231:B231)</f>
        <v>42000.12</v>
      </c>
      <c r="C232" s="148">
        <f>SUM(C231:C231)</f>
        <v>51659.9</v>
      </c>
      <c r="D232" s="63">
        <f>C232/B232</f>
        <v>1.2299941047787482</v>
      </c>
    </row>
    <row r="233" spans="1:7" x14ac:dyDescent="0.25">
      <c r="A233" s="55"/>
      <c r="B233"/>
      <c r="C233"/>
      <c r="D233"/>
    </row>
    <row r="234" spans="1:7" ht="27.75" customHeight="1" x14ac:dyDescent="0.25">
      <c r="A234" s="193" t="s">
        <v>220</v>
      </c>
      <c r="B234" s="193"/>
      <c r="C234" s="193"/>
      <c r="D234" s="193"/>
      <c r="E234" s="193"/>
      <c r="F234" s="193"/>
      <c r="G234" s="193"/>
    </row>
    <row r="235" spans="1:7" x14ac:dyDescent="0.25">
      <c r="A235" s="55"/>
      <c r="B235"/>
      <c r="C235"/>
      <c r="D235"/>
    </row>
    <row r="236" spans="1:7" x14ac:dyDescent="0.25">
      <c r="A236" s="207" t="s">
        <v>154</v>
      </c>
      <c r="B236" s="207"/>
      <c r="C236" s="207"/>
      <c r="D236" s="207"/>
      <c r="E236" s="207"/>
      <c r="F236" s="207"/>
      <c r="G236" s="207"/>
    </row>
    <row r="237" spans="1:7" x14ac:dyDescent="0.25">
      <c r="A237" s="206" t="s">
        <v>214</v>
      </c>
      <c r="B237" s="206"/>
      <c r="C237" s="206"/>
      <c r="D237" s="206"/>
      <c r="E237" s="206"/>
      <c r="F237" s="206"/>
      <c r="G237" s="206"/>
    </row>
    <row r="238" spans="1:7" x14ac:dyDescent="0.25">
      <c r="A238" s="55"/>
      <c r="B238"/>
      <c r="C238"/>
      <c r="D238"/>
    </row>
    <row r="239" spans="1:7" ht="17.25" customHeight="1" x14ac:dyDescent="0.25">
      <c r="A239" s="55" t="s">
        <v>155</v>
      </c>
      <c r="B239"/>
      <c r="C239"/>
      <c r="D239"/>
    </row>
    <row r="240" spans="1:7" x14ac:dyDescent="0.25">
      <c r="A240" s="70" t="s">
        <v>156</v>
      </c>
      <c r="B240"/>
      <c r="C240"/>
      <c r="D240"/>
    </row>
    <row r="241" spans="1:7" x14ac:dyDescent="0.25">
      <c r="A241" s="70" t="s">
        <v>157</v>
      </c>
      <c r="B241"/>
      <c r="C241"/>
      <c r="D241"/>
    </row>
    <row r="242" spans="1:7" x14ac:dyDescent="0.25">
      <c r="A242" s="71"/>
      <c r="B242"/>
      <c r="C242"/>
      <c r="D242"/>
    </row>
    <row r="243" spans="1:7" ht="15.75" thickBot="1" x14ac:dyDescent="0.3">
      <c r="A243" s="88" t="s">
        <v>8</v>
      </c>
      <c r="B243"/>
      <c r="C243"/>
      <c r="D243"/>
    </row>
    <row r="244" spans="1:7" x14ac:dyDescent="0.25">
      <c r="A244" s="208" t="s">
        <v>8</v>
      </c>
      <c r="B244" s="58" t="s">
        <v>198</v>
      </c>
      <c r="C244" s="58" t="s">
        <v>199</v>
      </c>
      <c r="D244" s="58" t="s">
        <v>144</v>
      </c>
    </row>
    <row r="245" spans="1:7" ht="15.75" thickBot="1" x14ac:dyDescent="0.3">
      <c r="A245" s="209"/>
      <c r="B245" s="59" t="s">
        <v>200</v>
      </c>
      <c r="C245" s="59" t="s">
        <v>200</v>
      </c>
      <c r="D245" s="60"/>
    </row>
    <row r="246" spans="1:7" ht="15.75" thickBot="1" x14ac:dyDescent="0.3">
      <c r="A246" s="61" t="s">
        <v>158</v>
      </c>
      <c r="B246" s="62">
        <v>304720</v>
      </c>
      <c r="C246" s="62">
        <v>288279.67999999999</v>
      </c>
      <c r="D246" s="63">
        <f>C246/B246</f>
        <v>0.94604778156996583</v>
      </c>
    </row>
    <row r="247" spans="1:7" ht="15.75" thickBot="1" x14ac:dyDescent="0.3">
      <c r="A247" s="61" t="s">
        <v>159</v>
      </c>
      <c r="B247" s="62">
        <v>336432.72</v>
      </c>
      <c r="C247" s="62">
        <v>298549.94</v>
      </c>
      <c r="D247" s="63">
        <f t="shared" ref="D247:D252" si="60">C247/B247</f>
        <v>0.88739864541118363</v>
      </c>
    </row>
    <row r="248" spans="1:7" ht="15.75" thickBot="1" x14ac:dyDescent="0.3">
      <c r="A248" s="61" t="s">
        <v>160</v>
      </c>
      <c r="B248" s="62">
        <v>6300</v>
      </c>
      <c r="C248" s="62">
        <v>5189.0600000000004</v>
      </c>
      <c r="D248" s="63">
        <f t="shared" si="60"/>
        <v>0.82366031746031754</v>
      </c>
    </row>
    <row r="249" spans="1:7" ht="18" customHeight="1" thickBot="1" x14ac:dyDescent="0.3">
      <c r="A249" s="96" t="s">
        <v>161</v>
      </c>
      <c r="B249" s="62">
        <v>122500</v>
      </c>
      <c r="C249" s="62">
        <v>120203.77</v>
      </c>
      <c r="D249" s="63">
        <f t="shared" si="60"/>
        <v>0.9812552653061225</v>
      </c>
    </row>
    <row r="250" spans="1:7" ht="15.75" thickBot="1" x14ac:dyDescent="0.3">
      <c r="A250" s="64" t="s">
        <v>162</v>
      </c>
      <c r="B250" s="62">
        <v>76300</v>
      </c>
      <c r="C250" s="62">
        <v>62562.49</v>
      </c>
      <c r="D250" s="63">
        <f t="shared" si="60"/>
        <v>0.81995399737876795</v>
      </c>
    </row>
    <row r="251" spans="1:7" ht="15.75" thickBot="1" x14ac:dyDescent="0.3">
      <c r="A251" s="64" t="s">
        <v>163</v>
      </c>
      <c r="B251" s="62">
        <v>96300</v>
      </c>
      <c r="C251" s="62">
        <v>87188.13</v>
      </c>
      <c r="D251" s="63">
        <f t="shared" si="60"/>
        <v>0.90538037383177572</v>
      </c>
    </row>
    <row r="252" spans="1:7" ht="15.75" thickBot="1" x14ac:dyDescent="0.3">
      <c r="A252" s="67" t="s">
        <v>164</v>
      </c>
      <c r="B252" s="69">
        <f>SUM(B246:B251)</f>
        <v>942552.72</v>
      </c>
      <c r="C252" s="69">
        <f>SUM(C246:C251)</f>
        <v>861973.07000000007</v>
      </c>
      <c r="D252" s="63">
        <f t="shared" si="60"/>
        <v>0.91450913217883456</v>
      </c>
    </row>
    <row r="253" spans="1:7" x14ac:dyDescent="0.25">
      <c r="A253" s="55"/>
      <c r="B253"/>
      <c r="C253"/>
      <c r="D253"/>
    </row>
    <row r="254" spans="1:7" ht="36.75" customHeight="1" x14ac:dyDescent="0.25">
      <c r="A254" s="193" t="s">
        <v>215</v>
      </c>
      <c r="B254" s="193"/>
      <c r="C254" s="193"/>
      <c r="D254" s="193"/>
      <c r="E254" s="193"/>
      <c r="F254" s="193"/>
      <c r="G254" s="193"/>
    </row>
    <row r="255" spans="1:7" ht="30.75" customHeight="1" x14ac:dyDescent="0.25">
      <c r="A255" s="193" t="s">
        <v>216</v>
      </c>
      <c r="B255" s="193"/>
      <c r="C255" s="193"/>
      <c r="D255" s="193"/>
      <c r="E255" s="193"/>
      <c r="F255" s="193"/>
      <c r="G255" s="193"/>
    </row>
    <row r="256" spans="1:7" ht="24" customHeight="1" x14ac:dyDescent="0.25">
      <c r="A256" s="193" t="s">
        <v>217</v>
      </c>
      <c r="B256" s="193"/>
      <c r="C256" s="193"/>
      <c r="D256" s="193"/>
      <c r="E256" s="193"/>
      <c r="F256" s="193"/>
      <c r="G256" s="193"/>
    </row>
    <row r="257" spans="1:8" ht="24.75" customHeight="1" x14ac:dyDescent="0.25">
      <c r="A257" s="193" t="s">
        <v>258</v>
      </c>
      <c r="B257" s="193"/>
      <c r="C257" s="193"/>
      <c r="D257" s="193"/>
      <c r="E257" s="193"/>
      <c r="F257" s="193"/>
      <c r="G257" s="193"/>
    </row>
    <row r="258" spans="1:8" ht="43.5" customHeight="1" x14ac:dyDescent="0.25">
      <c r="A258" s="193" t="s">
        <v>259</v>
      </c>
      <c r="B258" s="193"/>
      <c r="C258" s="193"/>
      <c r="D258" s="193"/>
      <c r="E258" s="193"/>
      <c r="F258" s="193"/>
      <c r="G258" s="193"/>
    </row>
    <row r="259" spans="1:8" ht="29.25" customHeight="1" x14ac:dyDescent="0.25">
      <c r="A259" s="193" t="s">
        <v>218</v>
      </c>
      <c r="B259" s="193"/>
      <c r="C259" s="193"/>
      <c r="D259" s="193"/>
      <c r="E259" s="193"/>
      <c r="F259" s="193"/>
      <c r="G259" s="193"/>
    </row>
    <row r="260" spans="1:8" x14ac:dyDescent="0.25">
      <c r="A260" s="55"/>
      <c r="B260"/>
      <c r="C260"/>
      <c r="D260"/>
    </row>
    <row r="261" spans="1:8" x14ac:dyDescent="0.25">
      <c r="A261" s="88" t="s">
        <v>9</v>
      </c>
      <c r="B261"/>
      <c r="C261"/>
      <c r="D261"/>
    </row>
    <row r="262" spans="1:8" x14ac:dyDescent="0.25">
      <c r="A262" s="72"/>
      <c r="B262" s="58" t="s">
        <v>198</v>
      </c>
      <c r="C262" s="58" t="s">
        <v>199</v>
      </c>
      <c r="D262" s="58" t="s">
        <v>144</v>
      </c>
    </row>
    <row r="263" spans="1:8" x14ac:dyDescent="0.25">
      <c r="A263" s="73" t="s">
        <v>9</v>
      </c>
      <c r="B263" s="75" t="s">
        <v>200</v>
      </c>
      <c r="C263" s="75" t="s">
        <v>200</v>
      </c>
      <c r="D263" s="77"/>
    </row>
    <row r="264" spans="1:8" ht="15.75" thickBot="1" x14ac:dyDescent="0.3">
      <c r="A264" s="74"/>
      <c r="B264" s="76"/>
      <c r="C264" s="76"/>
      <c r="D264" s="76"/>
    </row>
    <row r="265" spans="1:8" ht="26.25" thickBot="1" x14ac:dyDescent="0.3">
      <c r="A265" s="61" t="s">
        <v>165</v>
      </c>
      <c r="B265" s="62">
        <v>220000</v>
      </c>
      <c r="C265" s="62">
        <v>204389.36</v>
      </c>
      <c r="D265" s="63">
        <f>C265/B265</f>
        <v>0.92904254545454534</v>
      </c>
    </row>
    <row r="266" spans="1:8" ht="15.75" thickBot="1" x14ac:dyDescent="0.3">
      <c r="A266" s="67" t="s">
        <v>166</v>
      </c>
      <c r="B266" s="69">
        <f>SUM(B265:B265)</f>
        <v>220000</v>
      </c>
      <c r="C266" s="69">
        <f>SUM(C265:C265)</f>
        <v>204389.36</v>
      </c>
      <c r="D266" s="63">
        <f>C266/B266</f>
        <v>0.92904254545454534</v>
      </c>
    </row>
    <row r="267" spans="1:8" ht="48.75" customHeight="1" x14ac:dyDescent="0.25">
      <c r="A267" s="194" t="s">
        <v>219</v>
      </c>
      <c r="B267" s="194"/>
      <c r="C267" s="194"/>
      <c r="D267" s="194"/>
      <c r="E267" s="194"/>
      <c r="F267" s="194"/>
      <c r="G267" s="194"/>
    </row>
    <row r="268" spans="1:8" x14ac:dyDescent="0.25">
      <c r="A268" s="78"/>
      <c r="B268"/>
      <c r="C268"/>
      <c r="D268"/>
    </row>
    <row r="269" spans="1:8" x14ac:dyDescent="0.25">
      <c r="A269" s="186" t="s">
        <v>167</v>
      </c>
      <c r="B269" s="186"/>
      <c r="C269" s="186"/>
      <c r="D269" s="186"/>
      <c r="E269" s="186"/>
      <c r="F269" s="186"/>
      <c r="G269" s="186"/>
      <c r="H269" s="186"/>
    </row>
    <row r="270" spans="1:8" ht="18" customHeight="1" x14ac:dyDescent="0.25">
      <c r="A270" s="185" t="s">
        <v>229</v>
      </c>
      <c r="B270" s="185"/>
      <c r="C270" s="185"/>
      <c r="D270" s="185"/>
      <c r="E270" s="185"/>
      <c r="F270" s="185"/>
      <c r="G270" s="185"/>
    </row>
    <row r="271" spans="1:8" x14ac:dyDescent="0.25">
      <c r="A271" s="89"/>
      <c r="B271" s="90"/>
      <c r="C271" s="90"/>
      <c r="D271" s="90"/>
      <c r="E271" s="91"/>
      <c r="F271" s="91"/>
      <c r="G271" s="91"/>
    </row>
    <row r="272" spans="1:8" ht="16.5" customHeight="1" x14ac:dyDescent="0.25">
      <c r="A272" s="183" t="s">
        <v>232</v>
      </c>
      <c r="B272" s="183"/>
      <c r="C272" s="183"/>
      <c r="D272" s="183"/>
      <c r="E272" s="183"/>
      <c r="F272" s="183"/>
      <c r="G272" s="183"/>
    </row>
    <row r="273" spans="1:7" s="103" customFormat="1" x14ac:dyDescent="0.25">
      <c r="A273" s="182" t="s">
        <v>230</v>
      </c>
      <c r="B273" s="182"/>
      <c r="C273" s="182"/>
      <c r="D273" s="182"/>
      <c r="E273" s="182"/>
      <c r="F273" s="182"/>
      <c r="G273" s="182"/>
    </row>
    <row r="274" spans="1:7" s="103" customFormat="1" x14ac:dyDescent="0.25">
      <c r="A274" s="182" t="s">
        <v>231</v>
      </c>
      <c r="B274" s="182"/>
      <c r="C274" s="182"/>
      <c r="D274" s="182"/>
      <c r="E274" s="182"/>
      <c r="F274" s="182"/>
      <c r="G274" s="182"/>
    </row>
    <row r="275" spans="1:7" s="103" customFormat="1" x14ac:dyDescent="0.25">
      <c r="A275" s="182" t="s">
        <v>233</v>
      </c>
      <c r="B275" s="182"/>
      <c r="C275" s="182"/>
      <c r="D275" s="182"/>
      <c r="E275" s="182"/>
      <c r="F275" s="182"/>
      <c r="G275" s="182"/>
    </row>
    <row r="276" spans="1:7" s="103" customFormat="1" x14ac:dyDescent="0.25">
      <c r="A276" s="122"/>
      <c r="B276" s="120"/>
      <c r="C276" s="120"/>
      <c r="D276" s="120"/>
      <c r="E276" s="120"/>
      <c r="F276" s="120"/>
      <c r="G276" s="120"/>
    </row>
    <row r="277" spans="1:7" s="103" customFormat="1" x14ac:dyDescent="0.25">
      <c r="A277" s="183" t="s">
        <v>241</v>
      </c>
      <c r="B277" s="183"/>
      <c r="C277" s="183"/>
      <c r="D277" s="183"/>
      <c r="E277" s="183"/>
      <c r="F277" s="183"/>
      <c r="G277" s="183"/>
    </row>
    <row r="278" spans="1:7" s="103" customFormat="1" x14ac:dyDescent="0.25">
      <c r="A278" s="182" t="s">
        <v>234</v>
      </c>
      <c r="B278" s="182"/>
      <c r="C278" s="182"/>
      <c r="D278" s="182"/>
      <c r="E278" s="182"/>
      <c r="F278" s="182"/>
      <c r="G278" s="182"/>
    </row>
    <row r="279" spans="1:7" s="103" customFormat="1" x14ac:dyDescent="0.25">
      <c r="A279" s="182" t="s">
        <v>235</v>
      </c>
      <c r="B279" s="182"/>
      <c r="C279" s="182"/>
      <c r="D279" s="182"/>
      <c r="E279" s="182"/>
      <c r="F279" s="182"/>
      <c r="G279" s="182"/>
    </row>
    <row r="280" spans="1:7" s="103" customFormat="1" x14ac:dyDescent="0.25">
      <c r="A280" s="122"/>
      <c r="B280" s="122"/>
      <c r="C280" s="122"/>
      <c r="D280" s="122"/>
      <c r="E280" s="122"/>
      <c r="F280" s="122"/>
      <c r="G280" s="122"/>
    </row>
    <row r="281" spans="1:7" x14ac:dyDescent="0.25">
      <c r="A281" s="184" t="s">
        <v>242</v>
      </c>
      <c r="B281" s="184"/>
      <c r="C281" s="184"/>
      <c r="D281" s="184"/>
      <c r="E281" s="184"/>
      <c r="F281" s="184"/>
      <c r="G281" s="184"/>
    </row>
    <row r="282" spans="1:7" s="103" customFormat="1" x14ac:dyDescent="0.25">
      <c r="A282" s="182" t="s">
        <v>236</v>
      </c>
      <c r="B282" s="182"/>
      <c r="C282" s="182"/>
      <c r="D282" s="182"/>
      <c r="E282" s="182"/>
      <c r="F282" s="182"/>
      <c r="G282" s="182"/>
    </row>
    <row r="283" spans="1:7" s="103" customFormat="1" x14ac:dyDescent="0.25">
      <c r="A283" s="182" t="s">
        <v>237</v>
      </c>
      <c r="B283" s="182"/>
      <c r="C283" s="182"/>
      <c r="D283" s="182"/>
      <c r="E283" s="182"/>
      <c r="F283" s="182"/>
      <c r="G283" s="182"/>
    </row>
    <row r="284" spans="1:7" s="103" customFormat="1" x14ac:dyDescent="0.25">
      <c r="A284" s="182" t="s">
        <v>238</v>
      </c>
      <c r="B284" s="182"/>
      <c r="C284" s="182"/>
      <c r="D284" s="182"/>
      <c r="E284" s="182"/>
      <c r="F284" s="182"/>
      <c r="G284" s="182"/>
    </row>
    <row r="285" spans="1:7" s="103" customFormat="1" x14ac:dyDescent="0.25">
      <c r="A285" s="122" t="s">
        <v>243</v>
      </c>
      <c r="B285" s="122"/>
      <c r="C285" s="122"/>
      <c r="D285" s="122"/>
      <c r="E285" s="122"/>
      <c r="F285" s="122"/>
      <c r="G285" s="122"/>
    </row>
    <row r="286" spans="1:7" s="103" customFormat="1" x14ac:dyDescent="0.25">
      <c r="A286" s="122" t="s">
        <v>240</v>
      </c>
      <c r="B286" s="122"/>
      <c r="C286" s="122"/>
      <c r="D286" s="122"/>
      <c r="E286" s="122"/>
      <c r="F286" s="122"/>
      <c r="G286" s="122"/>
    </row>
    <row r="287" spans="1:7" s="103" customFormat="1" x14ac:dyDescent="0.25">
      <c r="A287" s="122"/>
      <c r="B287" s="122"/>
      <c r="C287" s="122"/>
      <c r="D287" s="122"/>
      <c r="E287" s="122"/>
      <c r="F287" s="122"/>
      <c r="G287" s="122"/>
    </row>
    <row r="288" spans="1:7" s="103" customFormat="1" ht="30" customHeight="1" x14ac:dyDescent="0.25">
      <c r="A288" s="190" t="s">
        <v>239</v>
      </c>
      <c r="B288" s="190"/>
      <c r="C288" s="190"/>
      <c r="D288" s="190"/>
      <c r="E288" s="190"/>
      <c r="F288" s="190"/>
      <c r="G288" s="190"/>
    </row>
    <row r="289" spans="1:7" ht="34.5" customHeight="1" x14ac:dyDescent="0.25">
      <c r="A289" s="181" t="s">
        <v>171</v>
      </c>
      <c r="B289" s="181"/>
      <c r="C289" s="181"/>
      <c r="D289" s="181"/>
      <c r="E289" s="181"/>
      <c r="F289" s="181"/>
      <c r="G289" s="181"/>
    </row>
    <row r="290" spans="1:7" ht="34.5" customHeight="1" x14ac:dyDescent="0.25">
      <c r="A290" s="168"/>
      <c r="B290" s="168"/>
      <c r="C290" s="168"/>
      <c r="D290" s="168"/>
      <c r="E290" s="168"/>
      <c r="F290" s="168"/>
      <c r="G290" s="168"/>
    </row>
    <row r="291" spans="1:7" x14ac:dyDescent="0.25">
      <c r="A291" s="89"/>
      <c r="B291" s="90"/>
      <c r="C291" s="90"/>
      <c r="D291" s="90"/>
      <c r="E291" s="91"/>
      <c r="F291" s="91"/>
      <c r="G291" s="91"/>
    </row>
    <row r="292" spans="1:7" x14ac:dyDescent="0.25">
      <c r="A292" s="123" t="s">
        <v>168</v>
      </c>
      <c r="B292" s="90"/>
      <c r="C292" s="90"/>
      <c r="D292" s="90"/>
      <c r="E292" s="91"/>
      <c r="F292" s="91"/>
      <c r="G292" s="91"/>
    </row>
    <row r="293" spans="1:7" ht="39.75" customHeight="1" x14ac:dyDescent="0.25">
      <c r="A293" s="181" t="s">
        <v>244</v>
      </c>
      <c r="B293" s="181"/>
      <c r="C293" s="181"/>
      <c r="D293" s="181"/>
      <c r="E293" s="181"/>
      <c r="F293" s="181"/>
      <c r="G293" s="181"/>
    </row>
    <row r="294" spans="1:7" ht="63.75" customHeight="1" x14ac:dyDescent="0.25">
      <c r="A294" s="181" t="s">
        <v>257</v>
      </c>
      <c r="B294" s="181"/>
      <c r="C294" s="181"/>
      <c r="D294" s="181"/>
      <c r="E294" s="181"/>
      <c r="F294" s="181"/>
      <c r="G294" s="181"/>
    </row>
    <row r="295" spans="1:7" ht="18" customHeight="1" x14ac:dyDescent="0.25">
      <c r="A295" s="92"/>
      <c r="B295" s="92"/>
      <c r="C295" s="92"/>
      <c r="D295" s="92"/>
      <c r="E295" s="92"/>
      <c r="F295" s="92"/>
      <c r="G295" s="92"/>
    </row>
    <row r="296" spans="1:7" x14ac:dyDescent="0.25">
      <c r="A296" s="123" t="s">
        <v>169</v>
      </c>
      <c r="B296"/>
      <c r="C296"/>
      <c r="D296"/>
    </row>
    <row r="297" spans="1:7" x14ac:dyDescent="0.25">
      <c r="A297" s="187" t="s">
        <v>245</v>
      </c>
      <c r="B297" s="187"/>
      <c r="C297" s="187"/>
      <c r="D297" s="187"/>
      <c r="E297" s="187"/>
      <c r="F297" s="187"/>
      <c r="G297" s="187"/>
    </row>
    <row r="298" spans="1:7" x14ac:dyDescent="0.25">
      <c r="A298" s="187" t="s">
        <v>246</v>
      </c>
      <c r="B298" s="187"/>
      <c r="C298" s="187"/>
      <c r="D298" s="187"/>
      <c r="E298" s="187"/>
      <c r="F298" s="187"/>
      <c r="G298" s="187"/>
    </row>
    <row r="299" spans="1:7" ht="19.5" customHeight="1" x14ac:dyDescent="0.25">
      <c r="A299" s="189" t="s">
        <v>253</v>
      </c>
      <c r="B299" s="189"/>
      <c r="C299" s="189"/>
      <c r="D299" s="189"/>
      <c r="E299" s="189"/>
      <c r="F299" s="189"/>
      <c r="G299" s="189"/>
    </row>
    <row r="300" spans="1:7" ht="30" customHeight="1" x14ac:dyDescent="0.25">
      <c r="A300" s="188" t="s">
        <v>256</v>
      </c>
      <c r="B300" s="188"/>
      <c r="C300" s="188"/>
      <c r="D300" s="188"/>
      <c r="E300" s="188"/>
      <c r="F300" s="188"/>
      <c r="G300" s="188"/>
    </row>
    <row r="301" spans="1:7" x14ac:dyDescent="0.25">
      <c r="A301" s="56"/>
      <c r="B301"/>
      <c r="C301"/>
      <c r="D301"/>
    </row>
    <row r="302" spans="1:7" x14ac:dyDescent="0.25">
      <c r="A302" s="108"/>
      <c r="B302" s="107"/>
      <c r="C302" s="107"/>
      <c r="D302" s="107"/>
      <c r="E302" s="107"/>
      <c r="F302" s="107"/>
      <c r="G302" s="107"/>
    </row>
    <row r="303" spans="1:7" ht="30" customHeight="1" x14ac:dyDescent="0.25">
      <c r="A303" s="181" t="s">
        <v>247</v>
      </c>
      <c r="B303" s="181"/>
      <c r="C303" s="181"/>
      <c r="D303" s="181"/>
      <c r="E303" s="181"/>
      <c r="F303" s="181"/>
      <c r="G303" s="181"/>
    </row>
    <row r="305" spans="5:7" x14ac:dyDescent="0.25">
      <c r="E305" s="174" t="s">
        <v>252</v>
      </c>
      <c r="F305" s="174"/>
      <c r="G305" s="174"/>
    </row>
    <row r="306" spans="5:7" x14ac:dyDescent="0.25">
      <c r="E306" s="174" t="s">
        <v>192</v>
      </c>
      <c r="F306" s="174"/>
      <c r="G306" s="174"/>
    </row>
    <row r="307" spans="5:7" x14ac:dyDescent="0.25">
      <c r="E307" s="107"/>
      <c r="F307" s="107"/>
      <c r="G307" s="107"/>
    </row>
  </sheetData>
  <mergeCells count="68">
    <mergeCell ref="A303:G303"/>
    <mergeCell ref="A209:G209"/>
    <mergeCell ref="A210:G210"/>
    <mergeCell ref="A213:A214"/>
    <mergeCell ref="E148:E149"/>
    <mergeCell ref="A226:G226"/>
    <mergeCell ref="A203:G203"/>
    <mergeCell ref="A204:F204"/>
    <mergeCell ref="A205:G205"/>
    <mergeCell ref="A206:G206"/>
    <mergeCell ref="A208:G208"/>
    <mergeCell ref="A196:G196"/>
    <mergeCell ref="A197:G197"/>
    <mergeCell ref="A255:G255"/>
    <mergeCell ref="A199:G199"/>
    <mergeCell ref="A229:A230"/>
    <mergeCell ref="A10:G10"/>
    <mergeCell ref="A223:G223"/>
    <mergeCell ref="A224:G224"/>
    <mergeCell ref="A225:G225"/>
    <mergeCell ref="A148:A149"/>
    <mergeCell ref="B148:B149"/>
    <mergeCell ref="F148:F149"/>
    <mergeCell ref="G148:G149"/>
    <mergeCell ref="A12:G12"/>
    <mergeCell ref="A14:G14"/>
    <mergeCell ref="C148:C149"/>
    <mergeCell ref="D148:D149"/>
    <mergeCell ref="A200:G200"/>
    <mergeCell ref="A202:G202"/>
    <mergeCell ref="D229:D230"/>
    <mergeCell ref="A257:G257"/>
    <mergeCell ref="A258:G258"/>
    <mergeCell ref="A259:G259"/>
    <mergeCell ref="A267:G267"/>
    <mergeCell ref="A256:G256"/>
    <mergeCell ref="A244:A245"/>
    <mergeCell ref="A234:G234"/>
    <mergeCell ref="A237:G237"/>
    <mergeCell ref="A236:G236"/>
    <mergeCell ref="A254:G254"/>
    <mergeCell ref="A274:G274"/>
    <mergeCell ref="A269:H269"/>
    <mergeCell ref="A297:G297"/>
    <mergeCell ref="A298:G298"/>
    <mergeCell ref="A300:G300"/>
    <mergeCell ref="A299:G299"/>
    <mergeCell ref="A282:G282"/>
    <mergeCell ref="A283:G283"/>
    <mergeCell ref="A284:G284"/>
    <mergeCell ref="A288:G288"/>
    <mergeCell ref="A289:G289"/>
    <mergeCell ref="A8:F8"/>
    <mergeCell ref="E305:G305"/>
    <mergeCell ref="E306:G306"/>
    <mergeCell ref="A26:D26"/>
    <mergeCell ref="A29:D29"/>
    <mergeCell ref="A32:D32"/>
    <mergeCell ref="A293:G293"/>
    <mergeCell ref="A294:G294"/>
    <mergeCell ref="A275:G275"/>
    <mergeCell ref="A277:G277"/>
    <mergeCell ref="A278:G278"/>
    <mergeCell ref="A279:G279"/>
    <mergeCell ref="A281:G281"/>
    <mergeCell ref="A270:G270"/>
    <mergeCell ref="A272:G272"/>
    <mergeCell ref="A273:G27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6</vt:i4>
      </vt:variant>
    </vt:vector>
  </HeadingPairs>
  <TitlesOfParts>
    <vt:vector size="7" baseType="lpstr">
      <vt:lpstr>List1</vt:lpstr>
      <vt:lpstr>List1!_Hlk32306578</vt:lpstr>
      <vt:lpstr>List1!_Hlk54090888</vt:lpstr>
      <vt:lpstr>List1!_Hlk54263646</vt:lpstr>
      <vt:lpstr>List1!_Hlk54265141</vt:lpstr>
      <vt:lpstr>List1!_Hlk54265262</vt:lpstr>
      <vt:lpstr>List1!_Hlk54265366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Bogdanovci</cp:lastModifiedBy>
  <cp:lastPrinted>2024-06-18T11:59:12Z</cp:lastPrinted>
  <dcterms:created xsi:type="dcterms:W3CDTF">2015-06-05T18:19:34Z</dcterms:created>
  <dcterms:modified xsi:type="dcterms:W3CDTF">2024-06-18T12:01:12Z</dcterms:modified>
</cp:coreProperties>
</file>